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sz5\Desktop\2024\Honlapra\személyi jutt\"/>
    </mc:Choice>
  </mc:AlternateContent>
  <xr:revisionPtr revIDLastSave="0" documentId="13_ncr:1_{978E55EA-5C12-4987-9EA1-F604FA4A5DEC}" xr6:coauthVersionLast="47" xr6:coauthVersionMax="47" xr10:uidLastSave="{00000000-0000-0000-0000-000000000000}"/>
  <bookViews>
    <workbookView xWindow="-120" yWindow="-120" windowWidth="29040" windowHeight="15840" activeTab="4" xr2:uid="{A3735C79-6175-453C-AA57-1C38B8A22E61}"/>
  </bookViews>
  <sheets>
    <sheet name="01-03 hó" sheetId="6" r:id="rId1"/>
    <sheet name="04-06 hó" sheetId="3" r:id="rId2"/>
    <sheet name="07-09 hó" sheetId="4" r:id="rId3"/>
    <sheet name="10-12 hó " sheetId="5" r:id="rId4"/>
    <sheet name="I-IV. né összesen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7" l="1"/>
  <c r="C35" i="7" s="1"/>
  <c r="D29" i="7"/>
  <c r="E29" i="7"/>
  <c r="F29" i="7"/>
  <c r="C30" i="7"/>
  <c r="D30" i="7"/>
  <c r="D35" i="7" s="1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E35" i="7"/>
  <c r="F35" i="7"/>
  <c r="B30" i="7"/>
  <c r="B31" i="7"/>
  <c r="B32" i="7"/>
  <c r="B33" i="7"/>
  <c r="B34" i="7"/>
  <c r="B2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B21" i="7"/>
  <c r="B22" i="7"/>
  <c r="B23" i="7"/>
  <c r="B24" i="7"/>
  <c r="B25" i="7"/>
  <c r="B20" i="7"/>
  <c r="B26" i="7" s="1"/>
  <c r="C17" i="7"/>
  <c r="D17" i="7"/>
  <c r="E17" i="7"/>
  <c r="F17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B12" i="7"/>
  <c r="B13" i="7"/>
  <c r="B17" i="7" s="1"/>
  <c r="B14" i="7"/>
  <c r="B15" i="7"/>
  <c r="B16" i="7"/>
  <c r="B11" i="7"/>
  <c r="D8" i="7"/>
  <c r="E8" i="7"/>
  <c r="F8" i="7"/>
  <c r="C8" i="7"/>
  <c r="B3" i="7"/>
  <c r="C3" i="7"/>
  <c r="D3" i="7"/>
  <c r="E3" i="7"/>
  <c r="F3" i="7"/>
  <c r="B4" i="7"/>
  <c r="C4" i="7"/>
  <c r="D4" i="7"/>
  <c r="E4" i="7"/>
  <c r="F4" i="7"/>
  <c r="B5" i="7"/>
  <c r="C5" i="7"/>
  <c r="D5" i="7"/>
  <c r="E5" i="7"/>
  <c r="F5" i="7"/>
  <c r="B6" i="7"/>
  <c r="C6" i="7"/>
  <c r="D6" i="7"/>
  <c r="E6" i="7"/>
  <c r="F6" i="7"/>
  <c r="B7" i="7"/>
  <c r="C7" i="7"/>
  <c r="D7" i="7"/>
  <c r="E7" i="7"/>
  <c r="F7" i="7"/>
  <c r="C2" i="7"/>
  <c r="D2" i="7"/>
  <c r="E2" i="7"/>
  <c r="F2" i="7"/>
  <c r="B2" i="7"/>
  <c r="D35" i="4"/>
  <c r="E35" i="4"/>
  <c r="F35" i="4"/>
  <c r="C35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D29" i="4"/>
  <c r="E29" i="4"/>
  <c r="F29" i="4"/>
  <c r="C29" i="4"/>
  <c r="D23" i="4"/>
  <c r="D26" i="4"/>
  <c r="E26" i="4"/>
  <c r="F26" i="4"/>
  <c r="C26" i="4"/>
  <c r="D14" i="4"/>
  <c r="D17" i="4" s="1"/>
  <c r="E17" i="4"/>
  <c r="F17" i="4"/>
  <c r="C17" i="4"/>
  <c r="D5" i="4"/>
  <c r="D8" i="4"/>
  <c r="E8" i="4"/>
  <c r="F8" i="4"/>
  <c r="C8" i="4"/>
  <c r="B32" i="4"/>
  <c r="B33" i="4"/>
  <c r="D35" i="3"/>
  <c r="E35" i="3"/>
  <c r="F35" i="3"/>
  <c r="C35" i="3"/>
  <c r="C30" i="3"/>
  <c r="D30" i="3"/>
  <c r="E30" i="3"/>
  <c r="F30" i="3"/>
  <c r="C31" i="3"/>
  <c r="D31" i="3"/>
  <c r="E31" i="3"/>
  <c r="F31" i="3"/>
  <c r="C32" i="3"/>
  <c r="D32" i="3"/>
  <c r="E32" i="3"/>
  <c r="F32" i="3"/>
  <c r="C33" i="3"/>
  <c r="D33" i="3"/>
  <c r="E33" i="3"/>
  <c r="F33" i="3"/>
  <c r="C34" i="3"/>
  <c r="D34" i="3"/>
  <c r="E34" i="3"/>
  <c r="F34" i="3"/>
  <c r="D29" i="3"/>
  <c r="E29" i="3"/>
  <c r="F29" i="3"/>
  <c r="C29" i="3"/>
  <c r="D26" i="3"/>
  <c r="E26" i="3"/>
  <c r="F26" i="3"/>
  <c r="C26" i="3"/>
  <c r="D16" i="3"/>
  <c r="D15" i="3"/>
  <c r="D14" i="3"/>
  <c r="C17" i="3"/>
  <c r="E17" i="3"/>
  <c r="F17" i="3"/>
  <c r="C8" i="3"/>
  <c r="D8" i="3"/>
  <c r="E8" i="3"/>
  <c r="F8" i="3"/>
  <c r="C35" i="6"/>
  <c r="D35" i="6"/>
  <c r="E35" i="6"/>
  <c r="F35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D29" i="6"/>
  <c r="E29" i="6"/>
  <c r="F29" i="6"/>
  <c r="C29" i="6"/>
  <c r="D25" i="6"/>
  <c r="D24" i="6"/>
  <c r="D26" i="6" s="1"/>
  <c r="D23" i="6"/>
  <c r="E26" i="6"/>
  <c r="F26" i="6"/>
  <c r="C26" i="6"/>
  <c r="D17" i="6"/>
  <c r="E17" i="6"/>
  <c r="F17" i="6"/>
  <c r="C17" i="6"/>
  <c r="D8" i="6"/>
  <c r="E8" i="6"/>
  <c r="F8" i="6"/>
  <c r="C8" i="6"/>
  <c r="B34" i="6"/>
  <c r="B33" i="6"/>
  <c r="B32" i="6"/>
  <c r="B31" i="6"/>
  <c r="B30" i="6"/>
  <c r="B29" i="6"/>
  <c r="B26" i="6"/>
  <c r="B17" i="6"/>
  <c r="B8" i="6"/>
  <c r="B34" i="5"/>
  <c r="B33" i="5"/>
  <c r="B32" i="5"/>
  <c r="B31" i="5"/>
  <c r="B30" i="5"/>
  <c r="B29" i="5"/>
  <c r="B26" i="5"/>
  <c r="B17" i="5"/>
  <c r="B8" i="5"/>
  <c r="B34" i="4"/>
  <c r="B31" i="4"/>
  <c r="B30" i="4"/>
  <c r="B29" i="4"/>
  <c r="B26" i="4"/>
  <c r="B17" i="4"/>
  <c r="B8" i="4"/>
  <c r="B31" i="3"/>
  <c r="B30" i="3"/>
  <c r="B32" i="3"/>
  <c r="B33" i="3"/>
  <c r="B34" i="3"/>
  <c r="B29" i="3"/>
  <c r="B26" i="3"/>
  <c r="B17" i="3"/>
  <c r="B8" i="3"/>
  <c r="B8" i="7" l="1"/>
  <c r="B35" i="5"/>
  <c r="B35" i="4"/>
  <c r="D17" i="3"/>
  <c r="B35" i="3"/>
  <c r="B35" i="6"/>
  <c r="B35" i="7" l="1"/>
</calcChain>
</file>

<file path=xl/sharedStrings.xml><?xml version="1.0" encoding="utf-8"?>
<sst xmlns="http://schemas.openxmlformats.org/spreadsheetml/2006/main" count="254" uniqueCount="25">
  <si>
    <t>Vezetők</t>
  </si>
  <si>
    <t>Vezető- helyette</t>
  </si>
  <si>
    <t>Alkalmazottak létszáma (fő)</t>
  </si>
  <si>
    <t>főtanácsos/főmunkatárs</t>
  </si>
  <si>
    <t>Technikai dologozók "A-B" besorolás</t>
  </si>
  <si>
    <t>Dolgozók "C_D" besorolás</t>
  </si>
  <si>
    <t>Ügyyintézők" E-J" besorolás</t>
  </si>
  <si>
    <t>Közalkalmazottak összesen</t>
  </si>
  <si>
    <t>Rendszeres személyi juttatások</t>
  </si>
  <si>
    <t>Munkavégzéshez kapcsolódó juttatások</t>
  </si>
  <si>
    <t>Költség-térítések</t>
  </si>
  <si>
    <t>Foglalkoztatottak egyéb személyi juttatásai</t>
  </si>
  <si>
    <t>02</t>
  </si>
  <si>
    <t>03</t>
  </si>
  <si>
    <t>I.né</t>
  </si>
  <si>
    <t>05</t>
  </si>
  <si>
    <t>06</t>
  </si>
  <si>
    <t>II.né</t>
  </si>
  <si>
    <t>Közalkalmazottak "C_D" besorolás</t>
  </si>
  <si>
    <t>Közalkalmazottak" E-J" besorolás</t>
  </si>
  <si>
    <t>08</t>
  </si>
  <si>
    <t>09</t>
  </si>
  <si>
    <t>III.né.</t>
  </si>
  <si>
    <t>IV. né</t>
  </si>
  <si>
    <t>III.né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</si>
</sst>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/>
    <xf numFmtId="0" fontId="0" fillId="0" borderId="2" xfId="0" applyBorder="1"/>
    <xf numFmtId="165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165" fontId="0" fillId="0" borderId="11" xfId="1" applyNumberFormat="1" applyFont="1" applyBorder="1"/>
    <xf numFmtId="165" fontId="0" fillId="0" borderId="12" xfId="1" applyNumberFormat="1" applyFont="1" applyBorder="1"/>
    <xf numFmtId="0" fontId="2" fillId="0" borderId="7" xfId="0" applyFont="1" applyBorder="1"/>
    <xf numFmtId="0" fontId="2" fillId="0" borderId="8" xfId="0" applyFont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2" fontId="0" fillId="0" borderId="1" xfId="0" applyNumberFormat="1" applyBorder="1"/>
    <xf numFmtId="2" fontId="2" fillId="0" borderId="8" xfId="0" applyNumberFormat="1" applyFont="1" applyBorder="1"/>
    <xf numFmtId="165" fontId="0" fillId="0" borderId="5" xfId="0" applyNumberFormat="1" applyBorder="1"/>
    <xf numFmtId="2" fontId="0" fillId="0" borderId="5" xfId="0" applyNumberFormat="1" applyBorder="1"/>
    <xf numFmtId="2" fontId="0" fillId="0" borderId="11" xfId="0" applyNumberForma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2CF2-FC63-46E8-9F41-A38D01FFFCE6}">
  <dimension ref="A1:J35"/>
  <sheetViews>
    <sheetView topLeftCell="A14" workbookViewId="0">
      <selection activeCell="L20" sqref="L20"/>
    </sheetView>
  </sheetViews>
  <sheetFormatPr defaultRowHeight="15" x14ac:dyDescent="0.25"/>
  <cols>
    <col min="1" max="1" width="34.140625" bestFit="1" customWidth="1"/>
    <col min="3" max="3" width="12.5703125" customWidth="1"/>
    <col min="4" max="4" width="15.42578125" customWidth="1"/>
    <col min="5" max="5" width="9.42578125" customWidth="1"/>
    <col min="6" max="6" width="18" customWidth="1"/>
  </cols>
  <sheetData>
    <row r="1" spans="1:10" ht="45.75" thickBot="1" x14ac:dyDescent="0.3">
      <c r="A1" s="11" t="s">
        <v>2</v>
      </c>
      <c r="B1" s="12"/>
      <c r="C1" s="13" t="s">
        <v>8</v>
      </c>
      <c r="D1" s="13" t="s">
        <v>9</v>
      </c>
      <c r="E1" s="13" t="s">
        <v>10</v>
      </c>
      <c r="F1" s="14" t="s">
        <v>11</v>
      </c>
      <c r="G1" s="1">
        <v>1</v>
      </c>
      <c r="H1" s="2"/>
      <c r="I1" s="2"/>
      <c r="J1" s="2"/>
    </row>
    <row r="2" spans="1:10" x14ac:dyDescent="0.25">
      <c r="A2" s="7" t="s">
        <v>0</v>
      </c>
      <c r="B2" s="8">
        <v>2</v>
      </c>
      <c r="C2" s="9">
        <v>1584204</v>
      </c>
      <c r="D2" s="9"/>
      <c r="E2" s="9">
        <v>41840</v>
      </c>
      <c r="F2" s="10"/>
    </row>
    <row r="3" spans="1:10" x14ac:dyDescent="0.25">
      <c r="A3" s="5" t="s">
        <v>1</v>
      </c>
      <c r="B3" s="3">
        <v>1</v>
      </c>
      <c r="C3" s="4">
        <v>579600</v>
      </c>
      <c r="D3" s="4"/>
      <c r="E3" s="4"/>
      <c r="F3" s="6"/>
    </row>
    <row r="4" spans="1:10" x14ac:dyDescent="0.25">
      <c r="A4" s="5" t="s">
        <v>3</v>
      </c>
      <c r="B4" s="3">
        <v>3</v>
      </c>
      <c r="C4" s="4">
        <v>1683800</v>
      </c>
      <c r="D4" s="4"/>
      <c r="E4" s="4"/>
      <c r="F4" s="6"/>
    </row>
    <row r="5" spans="1:10" x14ac:dyDescent="0.25">
      <c r="A5" s="5" t="s">
        <v>4</v>
      </c>
      <c r="B5" s="3">
        <v>20.010000000000002</v>
      </c>
      <c r="C5" s="4">
        <v>5777937</v>
      </c>
      <c r="D5" s="4">
        <v>202860</v>
      </c>
      <c r="E5" s="4">
        <v>25350</v>
      </c>
      <c r="F5" s="6">
        <v>305215</v>
      </c>
    </row>
    <row r="6" spans="1:10" x14ac:dyDescent="0.25">
      <c r="A6" s="5" t="s">
        <v>5</v>
      </c>
      <c r="B6" s="3">
        <v>5.25</v>
      </c>
      <c r="C6" s="4">
        <v>2049600</v>
      </c>
      <c r="D6" s="4">
        <v>14814</v>
      </c>
      <c r="E6" s="4">
        <v>17680</v>
      </c>
      <c r="F6" s="6"/>
    </row>
    <row r="7" spans="1:10" ht="15.75" thickBot="1" x14ac:dyDescent="0.3">
      <c r="A7" s="15" t="s">
        <v>6</v>
      </c>
      <c r="B7" s="16">
        <v>5.5</v>
      </c>
      <c r="C7" s="17">
        <v>2653000</v>
      </c>
      <c r="D7" s="17"/>
      <c r="E7" s="17"/>
      <c r="F7" s="18"/>
    </row>
    <row r="8" spans="1:10" ht="15.75" thickBot="1" x14ac:dyDescent="0.3">
      <c r="A8" s="19" t="s">
        <v>7</v>
      </c>
      <c r="B8" s="20">
        <f>SUM(B2:B7)</f>
        <v>36.760000000000005</v>
      </c>
      <c r="C8" s="21">
        <f>SUM(C2:C7)</f>
        <v>14328141</v>
      </c>
      <c r="D8" s="21">
        <f t="shared" ref="D8:F8" si="0">SUM(D2:D7)</f>
        <v>217674</v>
      </c>
      <c r="E8" s="21">
        <f t="shared" si="0"/>
        <v>84870</v>
      </c>
      <c r="F8" s="22">
        <f t="shared" si="0"/>
        <v>305215</v>
      </c>
    </row>
    <row r="9" spans="1:10" ht="15.75" thickBot="1" x14ac:dyDescent="0.3"/>
    <row r="10" spans="1:10" ht="45.75" thickBot="1" x14ac:dyDescent="0.3">
      <c r="A10" s="11" t="s">
        <v>2</v>
      </c>
      <c r="B10" s="12"/>
      <c r="C10" s="13" t="s">
        <v>8</v>
      </c>
      <c r="D10" s="13" t="s">
        <v>9</v>
      </c>
      <c r="E10" s="13" t="s">
        <v>10</v>
      </c>
      <c r="F10" s="14" t="s">
        <v>11</v>
      </c>
      <c r="G10" s="1" t="s">
        <v>12</v>
      </c>
    </row>
    <row r="11" spans="1:10" x14ac:dyDescent="0.25">
      <c r="A11" s="7" t="s">
        <v>0</v>
      </c>
      <c r="B11" s="8">
        <v>2</v>
      </c>
      <c r="C11" s="9">
        <v>1813500</v>
      </c>
      <c r="D11" s="9"/>
      <c r="E11" s="9">
        <v>52760</v>
      </c>
      <c r="F11" s="10"/>
    </row>
    <row r="12" spans="1:10" x14ac:dyDescent="0.25">
      <c r="A12" s="5" t="s">
        <v>1</v>
      </c>
      <c r="B12" s="3">
        <v>1</v>
      </c>
      <c r="C12" s="4">
        <v>650000</v>
      </c>
      <c r="D12" s="4"/>
      <c r="E12" s="4"/>
      <c r="F12" s="6"/>
    </row>
    <row r="13" spans="1:10" x14ac:dyDescent="0.25">
      <c r="A13" s="5" t="s">
        <v>3</v>
      </c>
      <c r="B13" s="3">
        <v>3</v>
      </c>
      <c r="C13" s="4">
        <v>1890000</v>
      </c>
      <c r="D13" s="4"/>
      <c r="E13" s="4"/>
      <c r="F13" s="6"/>
    </row>
    <row r="14" spans="1:10" x14ac:dyDescent="0.25">
      <c r="A14" s="5" t="s">
        <v>4</v>
      </c>
      <c r="B14" s="3">
        <v>20.77</v>
      </c>
      <c r="C14" s="4">
        <v>6845956</v>
      </c>
      <c r="D14" s="4">
        <v>208861</v>
      </c>
      <c r="E14" s="4">
        <v>33800</v>
      </c>
      <c r="F14" s="6">
        <v>138132</v>
      </c>
    </row>
    <row r="15" spans="1:10" x14ac:dyDescent="0.25">
      <c r="A15" s="5" t="s">
        <v>5</v>
      </c>
      <c r="B15" s="3">
        <v>5.25</v>
      </c>
      <c r="C15" s="4">
        <v>2239000</v>
      </c>
      <c r="D15" s="4">
        <v>21839</v>
      </c>
      <c r="E15" s="4"/>
      <c r="F15" s="6"/>
    </row>
    <row r="16" spans="1:10" ht="15.75" thickBot="1" x14ac:dyDescent="0.3">
      <c r="A16" s="15" t="s">
        <v>6</v>
      </c>
      <c r="B16" s="16">
        <v>5.5</v>
      </c>
      <c r="C16" s="17">
        <v>2863181</v>
      </c>
      <c r="D16" s="17"/>
      <c r="E16" s="17">
        <v>20800</v>
      </c>
      <c r="F16" s="18">
        <v>32773</v>
      </c>
    </row>
    <row r="17" spans="1:7" ht="15.75" thickBot="1" x14ac:dyDescent="0.3">
      <c r="A17" s="19" t="s">
        <v>7</v>
      </c>
      <c r="B17" s="20">
        <f>SUM(B11:B16)</f>
        <v>37.519999999999996</v>
      </c>
      <c r="C17" s="21">
        <f>SUM(C11:C16)</f>
        <v>16301637</v>
      </c>
      <c r="D17" s="21">
        <f t="shared" ref="D17:F17" si="1">SUM(D11:D16)</f>
        <v>230700</v>
      </c>
      <c r="E17" s="21">
        <f t="shared" si="1"/>
        <v>107360</v>
      </c>
      <c r="F17" s="22">
        <f t="shared" si="1"/>
        <v>170905</v>
      </c>
    </row>
    <row r="18" spans="1:7" ht="15.75" thickBot="1" x14ac:dyDescent="0.3"/>
    <row r="19" spans="1:7" ht="45.75" thickBot="1" x14ac:dyDescent="0.3">
      <c r="A19" s="11" t="s">
        <v>2</v>
      </c>
      <c r="B19" s="12"/>
      <c r="C19" s="13" t="s">
        <v>8</v>
      </c>
      <c r="D19" s="13" t="s">
        <v>9</v>
      </c>
      <c r="E19" s="13" t="s">
        <v>10</v>
      </c>
      <c r="F19" s="14" t="s">
        <v>11</v>
      </c>
      <c r="G19" s="1" t="s">
        <v>13</v>
      </c>
    </row>
    <row r="20" spans="1:7" x14ac:dyDescent="0.25">
      <c r="A20" s="7" t="s">
        <v>0</v>
      </c>
      <c r="B20" s="8">
        <v>2</v>
      </c>
      <c r="C20" s="9">
        <v>1813500</v>
      </c>
      <c r="D20" s="9">
        <v>800000</v>
      </c>
      <c r="E20" s="9">
        <v>54580</v>
      </c>
      <c r="F20" s="10"/>
    </row>
    <row r="21" spans="1:7" x14ac:dyDescent="0.25">
      <c r="A21" s="5" t="s">
        <v>1</v>
      </c>
      <c r="B21" s="3">
        <v>1</v>
      </c>
      <c r="C21" s="4">
        <v>650000</v>
      </c>
      <c r="D21" s="4">
        <v>400000</v>
      </c>
      <c r="E21" s="4"/>
      <c r="F21" s="6"/>
    </row>
    <row r="22" spans="1:7" x14ac:dyDescent="0.25">
      <c r="A22" s="5" t="s">
        <v>3</v>
      </c>
      <c r="B22" s="3">
        <v>3</v>
      </c>
      <c r="C22" s="4">
        <v>1890000</v>
      </c>
      <c r="D22" s="4">
        <v>1200000</v>
      </c>
      <c r="E22" s="4"/>
      <c r="F22" s="6"/>
    </row>
    <row r="23" spans="1:7" x14ac:dyDescent="0.25">
      <c r="A23" s="5" t="s">
        <v>4</v>
      </c>
      <c r="B23" s="3">
        <v>21.34</v>
      </c>
      <c r="C23" s="4">
        <v>6923713</v>
      </c>
      <c r="D23" s="4">
        <f>157218+7521309</f>
        <v>7678527</v>
      </c>
      <c r="E23" s="4">
        <v>35490</v>
      </c>
      <c r="F23" s="6">
        <v>192833</v>
      </c>
    </row>
    <row r="24" spans="1:7" x14ac:dyDescent="0.25">
      <c r="A24" s="5" t="s">
        <v>5</v>
      </c>
      <c r="B24" s="3">
        <v>4.25</v>
      </c>
      <c r="C24" s="4">
        <v>1923580</v>
      </c>
      <c r="D24" s="4">
        <f>8391+1245644</f>
        <v>1254035</v>
      </c>
      <c r="E24" s="4"/>
      <c r="F24" s="6">
        <v>75188</v>
      </c>
    </row>
    <row r="25" spans="1:7" ht="15.75" thickBot="1" x14ac:dyDescent="0.3">
      <c r="A25" s="15" t="s">
        <v>6</v>
      </c>
      <c r="B25" s="16">
        <v>6.5</v>
      </c>
      <c r="C25" s="17">
        <v>3385000</v>
      </c>
      <c r="D25" s="17">
        <f>17744+2600000</f>
        <v>2617744</v>
      </c>
      <c r="E25" s="17">
        <v>21840</v>
      </c>
      <c r="F25" s="18"/>
    </row>
    <row r="26" spans="1:7" ht="15.75" thickBot="1" x14ac:dyDescent="0.3">
      <c r="A26" s="19" t="s">
        <v>7</v>
      </c>
      <c r="B26" s="20">
        <f>SUM(B20:B25)</f>
        <v>38.090000000000003</v>
      </c>
      <c r="C26" s="21">
        <f>SUM(C20:C25)</f>
        <v>16585793</v>
      </c>
      <c r="D26" s="21">
        <f t="shared" ref="D26:F26" si="2">SUM(D20:D25)</f>
        <v>13950306</v>
      </c>
      <c r="E26" s="21">
        <f t="shared" si="2"/>
        <v>111910</v>
      </c>
      <c r="F26" s="21">
        <f t="shared" si="2"/>
        <v>268021</v>
      </c>
    </row>
    <row r="27" spans="1:7" ht="15.75" thickBot="1" x14ac:dyDescent="0.3"/>
    <row r="28" spans="1:7" ht="45.75" thickBot="1" x14ac:dyDescent="0.3">
      <c r="A28" s="11" t="s">
        <v>2</v>
      </c>
      <c r="B28" s="12"/>
      <c r="C28" s="13" t="s">
        <v>8</v>
      </c>
      <c r="D28" s="13" t="s">
        <v>9</v>
      </c>
      <c r="E28" s="13" t="s">
        <v>10</v>
      </c>
      <c r="F28" s="14" t="s">
        <v>11</v>
      </c>
      <c r="G28" s="23" t="s">
        <v>14</v>
      </c>
    </row>
    <row r="29" spans="1:7" x14ac:dyDescent="0.25">
      <c r="A29" s="7" t="s">
        <v>0</v>
      </c>
      <c r="B29" s="8">
        <f>(B2+B11+B20)/3</f>
        <v>2</v>
      </c>
      <c r="C29" s="9">
        <f>(C2+C11+C20)</f>
        <v>5211204</v>
      </c>
      <c r="D29" s="9">
        <f t="shared" ref="D29:F29" si="3">(D2+D11+D20)</f>
        <v>800000</v>
      </c>
      <c r="E29" s="9">
        <f t="shared" si="3"/>
        <v>149180</v>
      </c>
      <c r="F29" s="10">
        <f t="shared" si="3"/>
        <v>0</v>
      </c>
    </row>
    <row r="30" spans="1:7" x14ac:dyDescent="0.25">
      <c r="A30" s="5" t="s">
        <v>1</v>
      </c>
      <c r="B30" s="3">
        <f>(B3+B12+B21)/3</f>
        <v>1</v>
      </c>
      <c r="C30" s="4">
        <f t="shared" ref="C30:F30" si="4">(C3+C12+C21)</f>
        <v>1879600</v>
      </c>
      <c r="D30" s="4">
        <f t="shared" si="4"/>
        <v>400000</v>
      </c>
      <c r="E30" s="4">
        <f t="shared" si="4"/>
        <v>0</v>
      </c>
      <c r="F30" s="6">
        <f t="shared" si="4"/>
        <v>0</v>
      </c>
    </row>
    <row r="31" spans="1:7" x14ac:dyDescent="0.25">
      <c r="A31" s="5" t="s">
        <v>3</v>
      </c>
      <c r="B31" s="3">
        <f>(B4+B13+B22)/3</f>
        <v>3</v>
      </c>
      <c r="C31" s="4">
        <f t="shared" ref="C31:F31" si="5">(C4+C13+C22)</f>
        <v>5463800</v>
      </c>
      <c r="D31" s="4">
        <f t="shared" si="5"/>
        <v>1200000</v>
      </c>
      <c r="E31" s="4">
        <f t="shared" si="5"/>
        <v>0</v>
      </c>
      <c r="F31" s="6">
        <f t="shared" si="5"/>
        <v>0</v>
      </c>
    </row>
    <row r="32" spans="1:7" x14ac:dyDescent="0.25">
      <c r="A32" s="5" t="s">
        <v>4</v>
      </c>
      <c r="B32" s="25">
        <f t="shared" ref="B32:B34" si="6">(B5+B14+B23)/3</f>
        <v>20.706666666666667</v>
      </c>
      <c r="C32" s="4">
        <f t="shared" ref="C32:F32" si="7">(C5+C14+C23)</f>
        <v>19547606</v>
      </c>
      <c r="D32" s="4">
        <f t="shared" si="7"/>
        <v>8090248</v>
      </c>
      <c r="E32" s="4">
        <f t="shared" si="7"/>
        <v>94640</v>
      </c>
      <c r="F32" s="6">
        <f t="shared" si="7"/>
        <v>636180</v>
      </c>
    </row>
    <row r="33" spans="1:6" x14ac:dyDescent="0.25">
      <c r="A33" s="5" t="s">
        <v>18</v>
      </c>
      <c r="B33" s="25">
        <f t="shared" si="6"/>
        <v>4.916666666666667</v>
      </c>
      <c r="C33" s="4">
        <f t="shared" ref="C33:F33" si="8">(C6+C15+C24)</f>
        <v>6212180</v>
      </c>
      <c r="D33" s="4">
        <f t="shared" si="8"/>
        <v>1290688</v>
      </c>
      <c r="E33" s="4">
        <f t="shared" si="8"/>
        <v>17680</v>
      </c>
      <c r="F33" s="6">
        <f t="shared" si="8"/>
        <v>75188</v>
      </c>
    </row>
    <row r="34" spans="1:6" ht="15.75" thickBot="1" x14ac:dyDescent="0.3">
      <c r="A34" s="15" t="s">
        <v>19</v>
      </c>
      <c r="B34" s="29">
        <f t="shared" si="6"/>
        <v>5.833333333333333</v>
      </c>
      <c r="C34" s="17">
        <f t="shared" ref="C34:F34" si="9">(C7+C16+C25)</f>
        <v>8901181</v>
      </c>
      <c r="D34" s="17">
        <f t="shared" si="9"/>
        <v>2617744</v>
      </c>
      <c r="E34" s="17">
        <f t="shared" si="9"/>
        <v>42640</v>
      </c>
      <c r="F34" s="18">
        <f t="shared" si="9"/>
        <v>32773</v>
      </c>
    </row>
    <row r="35" spans="1:6" ht="15.75" thickBot="1" x14ac:dyDescent="0.3">
      <c r="A35" s="19" t="s">
        <v>7</v>
      </c>
      <c r="B35" s="26">
        <f>SUM(B29:B34)</f>
        <v>37.456666666666671</v>
      </c>
      <c r="C35" s="21">
        <f t="shared" ref="C35:F35" si="10">SUM(C29:C34)</f>
        <v>47215571</v>
      </c>
      <c r="D35" s="21">
        <f t="shared" si="10"/>
        <v>14398680</v>
      </c>
      <c r="E35" s="21">
        <f t="shared" si="10"/>
        <v>304140</v>
      </c>
      <c r="F35" s="21">
        <f t="shared" si="10"/>
        <v>744141</v>
      </c>
    </row>
  </sheetData>
  <mergeCells count="4">
    <mergeCell ref="A1:B1"/>
    <mergeCell ref="A10:B10"/>
    <mergeCell ref="A19:B19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A193-4872-42BE-8791-192C24DD8CAF}">
  <dimension ref="A1:J35"/>
  <sheetViews>
    <sheetView topLeftCell="A10" workbookViewId="0">
      <selection sqref="A1:F35"/>
    </sheetView>
  </sheetViews>
  <sheetFormatPr defaultRowHeight="15" x14ac:dyDescent="0.25"/>
  <cols>
    <col min="1" max="1" width="34.140625" bestFit="1" customWidth="1"/>
    <col min="3" max="3" width="12.5703125" customWidth="1"/>
    <col min="4" max="4" width="15.42578125" customWidth="1"/>
    <col min="5" max="5" width="9.42578125" customWidth="1"/>
    <col min="6" max="6" width="18" customWidth="1"/>
  </cols>
  <sheetData>
    <row r="1" spans="1:10" ht="90" customHeight="1" thickBot="1" x14ac:dyDescent="0.3">
      <c r="A1" s="11" t="s">
        <v>2</v>
      </c>
      <c r="B1" s="12"/>
      <c r="C1" s="13" t="s">
        <v>8</v>
      </c>
      <c r="D1" s="13" t="s">
        <v>9</v>
      </c>
      <c r="E1" s="13" t="s">
        <v>10</v>
      </c>
      <c r="F1" s="14" t="s">
        <v>11</v>
      </c>
      <c r="G1" s="2">
        <v>4</v>
      </c>
      <c r="H1" s="2"/>
      <c r="I1" s="2"/>
      <c r="J1" s="2"/>
    </row>
    <row r="2" spans="1:10" x14ac:dyDescent="0.25">
      <c r="A2" s="7" t="s">
        <v>0</v>
      </c>
      <c r="B2" s="8">
        <v>2</v>
      </c>
      <c r="C2" s="9">
        <v>1813500</v>
      </c>
      <c r="D2" s="9"/>
      <c r="E2" s="9">
        <v>54580</v>
      </c>
      <c r="F2" s="10"/>
    </row>
    <row r="3" spans="1:10" x14ac:dyDescent="0.25">
      <c r="A3" s="5" t="s">
        <v>1</v>
      </c>
      <c r="B3" s="3">
        <v>1</v>
      </c>
      <c r="C3" s="4">
        <v>660000</v>
      </c>
      <c r="D3" s="4"/>
      <c r="E3" s="4"/>
      <c r="F3" s="6"/>
    </row>
    <row r="4" spans="1:10" x14ac:dyDescent="0.25">
      <c r="A4" s="5" t="s">
        <v>3</v>
      </c>
      <c r="B4" s="3">
        <v>3</v>
      </c>
      <c r="C4" s="4">
        <v>1693685</v>
      </c>
      <c r="D4" s="4"/>
      <c r="E4" s="4"/>
      <c r="F4" s="6">
        <v>130421</v>
      </c>
    </row>
    <row r="5" spans="1:10" x14ac:dyDescent="0.25">
      <c r="A5" s="5" t="s">
        <v>4</v>
      </c>
      <c r="B5" s="3">
        <v>21.9</v>
      </c>
      <c r="C5" s="4">
        <v>6891107</v>
      </c>
      <c r="D5" s="4">
        <v>337322</v>
      </c>
      <c r="E5" s="4">
        <v>32110</v>
      </c>
      <c r="F5" s="6">
        <v>291690</v>
      </c>
    </row>
    <row r="6" spans="1:10" x14ac:dyDescent="0.25">
      <c r="A6" s="5" t="s">
        <v>5</v>
      </c>
      <c r="B6" s="3">
        <v>3.64</v>
      </c>
      <c r="C6" s="4">
        <v>1290791</v>
      </c>
      <c r="D6" s="4"/>
      <c r="E6" s="4"/>
      <c r="F6" s="6">
        <v>65948</v>
      </c>
    </row>
    <row r="7" spans="1:10" ht="15.75" thickBot="1" x14ac:dyDescent="0.3">
      <c r="A7" s="15" t="s">
        <v>6</v>
      </c>
      <c r="B7" s="16">
        <v>6.5</v>
      </c>
      <c r="C7" s="17">
        <v>3253159</v>
      </c>
      <c r="D7" s="17">
        <v>62787</v>
      </c>
      <c r="E7" s="17">
        <v>19760</v>
      </c>
      <c r="F7" s="18">
        <v>37947</v>
      </c>
    </row>
    <row r="8" spans="1:10" ht="15.75" thickBot="1" x14ac:dyDescent="0.3">
      <c r="A8" s="19" t="s">
        <v>7</v>
      </c>
      <c r="B8" s="20">
        <f>SUM(B2:B7)</f>
        <v>38.04</v>
      </c>
      <c r="C8" s="21">
        <f t="shared" ref="C8:F8" si="0">SUM(C2:C7)</f>
        <v>15602242</v>
      </c>
      <c r="D8" s="21">
        <f t="shared" si="0"/>
        <v>400109</v>
      </c>
      <c r="E8" s="21">
        <f t="shared" si="0"/>
        <v>106450</v>
      </c>
      <c r="F8" s="21">
        <f t="shared" si="0"/>
        <v>526006</v>
      </c>
    </row>
    <row r="9" spans="1:10" ht="15.75" thickBot="1" x14ac:dyDescent="0.3"/>
    <row r="10" spans="1:10" ht="45.75" thickBot="1" x14ac:dyDescent="0.3">
      <c r="A10" s="11" t="s">
        <v>2</v>
      </c>
      <c r="B10" s="12"/>
      <c r="C10" s="13" t="s">
        <v>8</v>
      </c>
      <c r="D10" s="13" t="s">
        <v>9</v>
      </c>
      <c r="E10" s="13" t="s">
        <v>10</v>
      </c>
      <c r="F10" s="14" t="s">
        <v>11</v>
      </c>
      <c r="G10" s="24" t="s">
        <v>15</v>
      </c>
    </row>
    <row r="11" spans="1:10" x14ac:dyDescent="0.25">
      <c r="A11" s="7" t="s">
        <v>0</v>
      </c>
      <c r="B11" s="8">
        <v>2</v>
      </c>
      <c r="C11" s="9">
        <v>1813500</v>
      </c>
      <c r="D11" s="9">
        <v>1700000</v>
      </c>
      <c r="E11" s="9">
        <v>50940</v>
      </c>
      <c r="F11" s="10"/>
    </row>
    <row r="12" spans="1:10" x14ac:dyDescent="0.25">
      <c r="A12" s="5" t="s">
        <v>1</v>
      </c>
      <c r="B12" s="3">
        <v>1</v>
      </c>
      <c r="C12" s="4">
        <v>660000</v>
      </c>
      <c r="D12" s="4">
        <v>575000</v>
      </c>
      <c r="E12" s="4"/>
      <c r="F12" s="6"/>
    </row>
    <row r="13" spans="1:10" x14ac:dyDescent="0.25">
      <c r="A13" s="5" t="s">
        <v>3</v>
      </c>
      <c r="B13" s="3">
        <v>3</v>
      </c>
      <c r="C13" s="4">
        <v>1880000</v>
      </c>
      <c r="D13" s="4">
        <v>1710000</v>
      </c>
      <c r="E13" s="4"/>
      <c r="F13" s="6"/>
    </row>
    <row r="14" spans="1:10" x14ac:dyDescent="0.25">
      <c r="A14" s="5" t="s">
        <v>4</v>
      </c>
      <c r="B14" s="3">
        <v>21.53</v>
      </c>
      <c r="C14" s="4">
        <v>6732235</v>
      </c>
      <c r="D14" s="4">
        <f>4755000+283523</f>
        <v>5038523</v>
      </c>
      <c r="E14" s="4">
        <v>32110</v>
      </c>
      <c r="F14" s="6">
        <v>380521</v>
      </c>
    </row>
    <row r="15" spans="1:10" x14ac:dyDescent="0.25">
      <c r="A15" s="5" t="s">
        <v>5</v>
      </c>
      <c r="B15" s="3">
        <v>3.25</v>
      </c>
      <c r="C15" s="4">
        <v>1385000</v>
      </c>
      <c r="D15" s="4">
        <f>1110000+5244</f>
        <v>1115244</v>
      </c>
      <c r="E15" s="4"/>
      <c r="F15" s="6"/>
    </row>
    <row r="16" spans="1:10" ht="15.75" thickBot="1" x14ac:dyDescent="0.3">
      <c r="A16" s="15" t="s">
        <v>6</v>
      </c>
      <c r="B16" s="16">
        <v>6.5</v>
      </c>
      <c r="C16" s="17">
        <v>3154762</v>
      </c>
      <c r="D16" s="17">
        <f>2160000+47773</f>
        <v>2207773</v>
      </c>
      <c r="E16" s="17">
        <v>21840</v>
      </c>
      <c r="F16" s="18">
        <v>196535</v>
      </c>
    </row>
    <row r="17" spans="1:7" ht="15.75" thickBot="1" x14ac:dyDescent="0.3">
      <c r="A17" s="19" t="s">
        <v>7</v>
      </c>
      <c r="B17" s="20">
        <f>SUM(B11:B16)</f>
        <v>37.28</v>
      </c>
      <c r="C17" s="21">
        <f t="shared" ref="C17:F17" si="1">SUM(C11:C16)</f>
        <v>15625497</v>
      </c>
      <c r="D17" s="21">
        <f t="shared" si="1"/>
        <v>12346540</v>
      </c>
      <c r="E17" s="21">
        <f t="shared" si="1"/>
        <v>104890</v>
      </c>
      <c r="F17" s="21">
        <f t="shared" si="1"/>
        <v>577056</v>
      </c>
    </row>
    <row r="18" spans="1:7" ht="15.75" thickBot="1" x14ac:dyDescent="0.3"/>
    <row r="19" spans="1:7" ht="45.75" thickBot="1" x14ac:dyDescent="0.3">
      <c r="A19" s="11" t="s">
        <v>2</v>
      </c>
      <c r="B19" s="12"/>
      <c r="C19" s="13" t="s">
        <v>8</v>
      </c>
      <c r="D19" s="13" t="s">
        <v>9</v>
      </c>
      <c r="E19" s="13" t="s">
        <v>10</v>
      </c>
      <c r="F19" s="14" t="s">
        <v>11</v>
      </c>
      <c r="G19" s="24" t="s">
        <v>16</v>
      </c>
    </row>
    <row r="20" spans="1:7" x14ac:dyDescent="0.25">
      <c r="A20" s="7" t="s">
        <v>0</v>
      </c>
      <c r="B20" s="8">
        <v>2</v>
      </c>
      <c r="C20" s="9">
        <v>1813500</v>
      </c>
      <c r="D20" s="9"/>
      <c r="E20" s="9">
        <v>54580</v>
      </c>
      <c r="F20" s="10"/>
    </row>
    <row r="21" spans="1:7" x14ac:dyDescent="0.25">
      <c r="A21" s="5" t="s">
        <v>1</v>
      </c>
      <c r="B21" s="3">
        <v>1</v>
      </c>
      <c r="C21" s="4">
        <v>660000</v>
      </c>
      <c r="D21" s="4"/>
      <c r="E21" s="4"/>
      <c r="F21" s="6"/>
    </row>
    <row r="22" spans="1:7" x14ac:dyDescent="0.25">
      <c r="A22" s="5" t="s">
        <v>3</v>
      </c>
      <c r="B22" s="3">
        <v>3</v>
      </c>
      <c r="C22" s="4">
        <v>1880000</v>
      </c>
      <c r="D22" s="4"/>
      <c r="E22" s="4"/>
      <c r="F22" s="6"/>
    </row>
    <row r="23" spans="1:7" x14ac:dyDescent="0.25">
      <c r="A23" s="5" t="s">
        <v>4</v>
      </c>
      <c r="B23" s="3">
        <v>21</v>
      </c>
      <c r="C23" s="4">
        <v>6983286</v>
      </c>
      <c r="D23" s="4">
        <v>193176</v>
      </c>
      <c r="E23" s="4">
        <v>35490</v>
      </c>
      <c r="F23" s="6">
        <v>119667</v>
      </c>
    </row>
    <row r="24" spans="1:7" x14ac:dyDescent="0.25">
      <c r="A24" s="5" t="s">
        <v>5</v>
      </c>
      <c r="B24" s="3">
        <v>3.25</v>
      </c>
      <c r="C24" s="4">
        <v>1385000</v>
      </c>
      <c r="D24" s="4">
        <v>1573</v>
      </c>
      <c r="E24" s="4"/>
      <c r="F24" s="6">
        <v>60000</v>
      </c>
    </row>
    <row r="25" spans="1:7" ht="15.75" thickBot="1" x14ac:dyDescent="0.3">
      <c r="A25" s="15" t="s">
        <v>6</v>
      </c>
      <c r="B25" s="16">
        <v>6.5</v>
      </c>
      <c r="C25" s="17">
        <v>3385000</v>
      </c>
      <c r="D25" s="17">
        <v>28664</v>
      </c>
      <c r="E25" s="17">
        <v>21840</v>
      </c>
      <c r="F25" s="18"/>
    </row>
    <row r="26" spans="1:7" ht="15.75" thickBot="1" x14ac:dyDescent="0.3">
      <c r="A26" s="19" t="s">
        <v>7</v>
      </c>
      <c r="B26" s="20">
        <f>SUM(B20:B25)</f>
        <v>36.75</v>
      </c>
      <c r="C26" s="21">
        <f>SUM(C20:C25)</f>
        <v>16106786</v>
      </c>
      <c r="D26" s="21">
        <f t="shared" ref="D26:F26" si="2">SUM(D20:D25)</f>
        <v>223413</v>
      </c>
      <c r="E26" s="21">
        <f t="shared" si="2"/>
        <v>111910</v>
      </c>
      <c r="F26" s="21">
        <f t="shared" si="2"/>
        <v>179667</v>
      </c>
    </row>
    <row r="27" spans="1:7" ht="15.75" thickBot="1" x14ac:dyDescent="0.3"/>
    <row r="28" spans="1:7" ht="45.75" thickBot="1" x14ac:dyDescent="0.3">
      <c r="A28" s="11" t="s">
        <v>2</v>
      </c>
      <c r="B28" s="12"/>
      <c r="C28" s="13" t="s">
        <v>8</v>
      </c>
      <c r="D28" s="13" t="s">
        <v>9</v>
      </c>
      <c r="E28" s="13" t="s">
        <v>10</v>
      </c>
      <c r="F28" s="14" t="s">
        <v>11</v>
      </c>
      <c r="G28" s="24" t="s">
        <v>17</v>
      </c>
    </row>
    <row r="29" spans="1:7" x14ac:dyDescent="0.25">
      <c r="A29" s="7" t="s">
        <v>0</v>
      </c>
      <c r="B29" s="8">
        <f>(B2+B11+B20)/3</f>
        <v>2</v>
      </c>
      <c r="C29" s="27">
        <f>(C2+C11+C20)</f>
        <v>5440500</v>
      </c>
      <c r="D29" s="27">
        <f t="shared" ref="D29:F29" si="3">(D2+D11+D20)</f>
        <v>1700000</v>
      </c>
      <c r="E29" s="27">
        <f t="shared" si="3"/>
        <v>160100</v>
      </c>
      <c r="F29" s="27">
        <f t="shared" si="3"/>
        <v>0</v>
      </c>
    </row>
    <row r="30" spans="1:7" x14ac:dyDescent="0.25">
      <c r="A30" s="5" t="s">
        <v>1</v>
      </c>
      <c r="B30" s="3">
        <f>(B3+B12+B21)/3</f>
        <v>1</v>
      </c>
      <c r="C30" s="27">
        <f t="shared" ref="C30:F30" si="4">(C3+C12+C21)</f>
        <v>1980000</v>
      </c>
      <c r="D30" s="27">
        <f t="shared" si="4"/>
        <v>575000</v>
      </c>
      <c r="E30" s="27">
        <f t="shared" si="4"/>
        <v>0</v>
      </c>
      <c r="F30" s="27">
        <f t="shared" si="4"/>
        <v>0</v>
      </c>
    </row>
    <row r="31" spans="1:7" x14ac:dyDescent="0.25">
      <c r="A31" s="5" t="s">
        <v>3</v>
      </c>
      <c r="B31" s="3">
        <f>(B4+B13+B22)/3</f>
        <v>3</v>
      </c>
      <c r="C31" s="27">
        <f t="shared" ref="C31:F31" si="5">(C4+C13+C22)</f>
        <v>5453685</v>
      </c>
      <c r="D31" s="27">
        <f t="shared" si="5"/>
        <v>1710000</v>
      </c>
      <c r="E31" s="27">
        <f t="shared" si="5"/>
        <v>0</v>
      </c>
      <c r="F31" s="27">
        <f t="shared" si="5"/>
        <v>130421</v>
      </c>
    </row>
    <row r="32" spans="1:7" x14ac:dyDescent="0.25">
      <c r="A32" s="5" t="s">
        <v>4</v>
      </c>
      <c r="B32" s="25">
        <f t="shared" ref="B30:B34" si="6">(B5+B14+B23)/3</f>
        <v>21.47666666666667</v>
      </c>
      <c r="C32" s="27">
        <f t="shared" ref="C32:F32" si="7">(C5+C14+C23)</f>
        <v>20606628</v>
      </c>
      <c r="D32" s="27">
        <f t="shared" si="7"/>
        <v>5569021</v>
      </c>
      <c r="E32" s="27">
        <f t="shared" si="7"/>
        <v>99710</v>
      </c>
      <c r="F32" s="27">
        <f t="shared" si="7"/>
        <v>791878</v>
      </c>
    </row>
    <row r="33" spans="1:6" x14ac:dyDescent="0.25">
      <c r="A33" s="5" t="s">
        <v>18</v>
      </c>
      <c r="B33" s="3">
        <f t="shared" si="6"/>
        <v>3.3800000000000003</v>
      </c>
      <c r="C33" s="27">
        <f t="shared" ref="C33:F33" si="8">(C6+C15+C24)</f>
        <v>4060791</v>
      </c>
      <c r="D33" s="27">
        <f t="shared" si="8"/>
        <v>1116817</v>
      </c>
      <c r="E33" s="27">
        <f t="shared" si="8"/>
        <v>0</v>
      </c>
      <c r="F33" s="27">
        <f t="shared" si="8"/>
        <v>125948</v>
      </c>
    </row>
    <row r="34" spans="1:6" ht="15.75" thickBot="1" x14ac:dyDescent="0.3">
      <c r="A34" s="15" t="s">
        <v>19</v>
      </c>
      <c r="B34" s="16">
        <f t="shared" si="6"/>
        <v>6.5</v>
      </c>
      <c r="C34" s="27">
        <f t="shared" ref="C34:F34" si="9">(C7+C16+C25)</f>
        <v>9792921</v>
      </c>
      <c r="D34" s="27">
        <f t="shared" si="9"/>
        <v>2299224</v>
      </c>
      <c r="E34" s="27">
        <f t="shared" si="9"/>
        <v>63440</v>
      </c>
      <c r="F34" s="27">
        <f t="shared" si="9"/>
        <v>234482</v>
      </c>
    </row>
    <row r="35" spans="1:6" ht="15.75" thickBot="1" x14ac:dyDescent="0.3">
      <c r="A35" s="19" t="s">
        <v>7</v>
      </c>
      <c r="B35" s="26">
        <f>SUM(B29:B34)</f>
        <v>37.356666666666669</v>
      </c>
      <c r="C35" s="21">
        <f>SUM(C29:C34)</f>
        <v>47334525</v>
      </c>
      <c r="D35" s="21">
        <f t="shared" ref="D35:F35" si="10">SUM(D29:D34)</f>
        <v>12970062</v>
      </c>
      <c r="E35" s="21">
        <f t="shared" si="10"/>
        <v>323250</v>
      </c>
      <c r="F35" s="21">
        <f t="shared" si="10"/>
        <v>1282729</v>
      </c>
    </row>
  </sheetData>
  <mergeCells count="4">
    <mergeCell ref="A1:B1"/>
    <mergeCell ref="A10:B10"/>
    <mergeCell ref="A19:B19"/>
    <mergeCell ref="A28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08DD-2491-421D-BE80-AD8CA7AD8FAF}">
  <dimension ref="A1:J35"/>
  <sheetViews>
    <sheetView topLeftCell="A12" workbookViewId="0">
      <selection sqref="A1:F35"/>
    </sheetView>
  </sheetViews>
  <sheetFormatPr defaultRowHeight="15" x14ac:dyDescent="0.25"/>
  <cols>
    <col min="1" max="1" width="34.140625" bestFit="1" customWidth="1"/>
    <col min="3" max="3" width="12.5703125" customWidth="1"/>
    <col min="4" max="4" width="15.42578125" customWidth="1"/>
    <col min="5" max="5" width="9.42578125" customWidth="1"/>
    <col min="6" max="6" width="18" customWidth="1"/>
  </cols>
  <sheetData>
    <row r="1" spans="1:10" ht="90" customHeight="1" thickBot="1" x14ac:dyDescent="0.3">
      <c r="A1" s="11" t="s">
        <v>2</v>
      </c>
      <c r="B1" s="12"/>
      <c r="C1" s="13" t="s">
        <v>8</v>
      </c>
      <c r="D1" s="13" t="s">
        <v>9</v>
      </c>
      <c r="E1" s="13" t="s">
        <v>10</v>
      </c>
      <c r="F1" s="14" t="s">
        <v>11</v>
      </c>
      <c r="G1" s="2">
        <v>7</v>
      </c>
      <c r="H1" s="2"/>
      <c r="I1" s="2"/>
      <c r="J1" s="2"/>
    </row>
    <row r="2" spans="1:10" x14ac:dyDescent="0.25">
      <c r="A2" s="7" t="s">
        <v>0</v>
      </c>
      <c r="B2" s="8">
        <v>2</v>
      </c>
      <c r="C2" s="9">
        <v>1813500</v>
      </c>
      <c r="D2" s="9"/>
      <c r="E2" s="9">
        <v>47300</v>
      </c>
      <c r="F2" s="10"/>
    </row>
    <row r="3" spans="1:10" x14ac:dyDescent="0.25">
      <c r="A3" s="5" t="s">
        <v>1</v>
      </c>
      <c r="B3" s="3">
        <v>1</v>
      </c>
      <c r="C3" s="4">
        <v>660000</v>
      </c>
      <c r="D3" s="4"/>
      <c r="E3" s="4"/>
      <c r="F3" s="6"/>
    </row>
    <row r="4" spans="1:10" x14ac:dyDescent="0.25">
      <c r="A4" s="5" t="s">
        <v>3</v>
      </c>
      <c r="B4" s="3">
        <v>3</v>
      </c>
      <c r="C4" s="4">
        <v>1880000</v>
      </c>
      <c r="D4" s="4"/>
      <c r="E4" s="4"/>
      <c r="F4" s="6"/>
    </row>
    <row r="5" spans="1:10" x14ac:dyDescent="0.25">
      <c r="A5" s="5" t="s">
        <v>4</v>
      </c>
      <c r="B5" s="3">
        <v>21</v>
      </c>
      <c r="C5" s="4">
        <v>6857000</v>
      </c>
      <c r="D5" s="4">
        <f>198792+345355</f>
        <v>544147</v>
      </c>
      <c r="E5" s="4">
        <v>30420</v>
      </c>
      <c r="F5" s="6">
        <v>155125</v>
      </c>
    </row>
    <row r="6" spans="1:10" x14ac:dyDescent="0.25">
      <c r="A6" s="5" t="s">
        <v>5</v>
      </c>
      <c r="B6" s="3">
        <v>3.25</v>
      </c>
      <c r="C6" s="4">
        <v>1385000</v>
      </c>
      <c r="D6" s="4">
        <v>14684</v>
      </c>
      <c r="E6" s="4"/>
      <c r="F6" s="6"/>
    </row>
    <row r="7" spans="1:10" ht="15.75" thickBot="1" x14ac:dyDescent="0.3">
      <c r="A7" s="15" t="s">
        <v>6</v>
      </c>
      <c r="B7" s="16">
        <v>6.5</v>
      </c>
      <c r="C7" s="17">
        <v>3333500</v>
      </c>
      <c r="D7" s="17">
        <v>16379</v>
      </c>
      <c r="E7" s="17">
        <v>12480</v>
      </c>
      <c r="F7" s="18">
        <v>96050</v>
      </c>
    </row>
    <row r="8" spans="1:10" ht="15.75" thickBot="1" x14ac:dyDescent="0.3">
      <c r="A8" s="19" t="s">
        <v>7</v>
      </c>
      <c r="B8" s="20">
        <f>SUM(B2:B7)</f>
        <v>36.75</v>
      </c>
      <c r="C8" s="21">
        <f>SUM(C2:C7)</f>
        <v>15929000</v>
      </c>
      <c r="D8" s="21">
        <f t="shared" ref="D8:F8" si="0">SUM(D2:D7)</f>
        <v>575210</v>
      </c>
      <c r="E8" s="21">
        <f t="shared" si="0"/>
        <v>90200</v>
      </c>
      <c r="F8" s="21">
        <f t="shared" si="0"/>
        <v>251175</v>
      </c>
    </row>
    <row r="9" spans="1:10" ht="15.75" thickBot="1" x14ac:dyDescent="0.3"/>
    <row r="10" spans="1:10" ht="45.75" thickBot="1" x14ac:dyDescent="0.3">
      <c r="A10" s="11" t="s">
        <v>2</v>
      </c>
      <c r="B10" s="12"/>
      <c r="C10" s="13" t="s">
        <v>8</v>
      </c>
      <c r="D10" s="13" t="s">
        <v>9</v>
      </c>
      <c r="E10" s="13" t="s">
        <v>10</v>
      </c>
      <c r="F10" s="14" t="s">
        <v>11</v>
      </c>
      <c r="G10" s="24" t="s">
        <v>20</v>
      </c>
    </row>
    <row r="11" spans="1:10" x14ac:dyDescent="0.25">
      <c r="A11" s="7" t="s">
        <v>0</v>
      </c>
      <c r="B11" s="8">
        <v>2</v>
      </c>
      <c r="C11" s="9">
        <v>1813500</v>
      </c>
      <c r="D11" s="9"/>
      <c r="E11" s="9">
        <v>45480</v>
      </c>
      <c r="F11" s="10"/>
    </row>
    <row r="12" spans="1:10" x14ac:dyDescent="0.25">
      <c r="A12" s="5" t="s">
        <v>1</v>
      </c>
      <c r="B12" s="3">
        <v>1</v>
      </c>
      <c r="C12" s="4">
        <v>660000</v>
      </c>
      <c r="D12" s="4"/>
      <c r="E12" s="4"/>
      <c r="F12" s="6"/>
    </row>
    <row r="13" spans="1:10" x14ac:dyDescent="0.25">
      <c r="A13" s="5" t="s">
        <v>3</v>
      </c>
      <c r="B13" s="3">
        <v>3</v>
      </c>
      <c r="C13" s="4">
        <v>1880000</v>
      </c>
      <c r="D13" s="4"/>
      <c r="E13" s="4"/>
      <c r="F13" s="6">
        <v>60000</v>
      </c>
    </row>
    <row r="14" spans="1:10" x14ac:dyDescent="0.25">
      <c r="A14" s="5" t="s">
        <v>4</v>
      </c>
      <c r="B14" s="3">
        <v>21</v>
      </c>
      <c r="C14" s="4">
        <v>6981783</v>
      </c>
      <c r="D14" s="4">
        <f>305819+291803</f>
        <v>597622</v>
      </c>
      <c r="E14" s="4">
        <v>28730</v>
      </c>
      <c r="F14" s="6">
        <v>117652</v>
      </c>
    </row>
    <row r="15" spans="1:10" x14ac:dyDescent="0.25">
      <c r="A15" s="5" t="s">
        <v>5</v>
      </c>
      <c r="B15" s="3">
        <v>2.25</v>
      </c>
      <c r="C15" s="4">
        <v>1385000</v>
      </c>
      <c r="D15" s="4"/>
      <c r="E15" s="4"/>
      <c r="F15" s="6"/>
    </row>
    <row r="16" spans="1:10" ht="15.75" thickBot="1" x14ac:dyDescent="0.3">
      <c r="A16" s="15" t="s">
        <v>6</v>
      </c>
      <c r="B16" s="16">
        <v>6.5</v>
      </c>
      <c r="C16" s="17">
        <v>3385000</v>
      </c>
      <c r="D16" s="17">
        <v>68247</v>
      </c>
      <c r="E16" s="17">
        <v>23920</v>
      </c>
      <c r="F16" s="18"/>
    </row>
    <row r="17" spans="1:7" ht="15.75" thickBot="1" x14ac:dyDescent="0.3">
      <c r="A17" s="19" t="s">
        <v>7</v>
      </c>
      <c r="B17" s="20">
        <f>SUM(B11:B16)</f>
        <v>35.75</v>
      </c>
      <c r="C17" s="21">
        <f>SUM(C11:C16)</f>
        <v>16105283</v>
      </c>
      <c r="D17" s="21">
        <f t="shared" ref="D17:F17" si="1">SUM(D11:D16)</f>
        <v>665869</v>
      </c>
      <c r="E17" s="21">
        <f t="shared" si="1"/>
        <v>98130</v>
      </c>
      <c r="F17" s="21">
        <f t="shared" si="1"/>
        <v>177652</v>
      </c>
    </row>
    <row r="18" spans="1:7" ht="15.75" thickBot="1" x14ac:dyDescent="0.3"/>
    <row r="19" spans="1:7" ht="45.75" thickBot="1" x14ac:dyDescent="0.3">
      <c r="A19" s="11" t="s">
        <v>2</v>
      </c>
      <c r="B19" s="12"/>
      <c r="C19" s="13" t="s">
        <v>8</v>
      </c>
      <c r="D19" s="13" t="s">
        <v>9</v>
      </c>
      <c r="E19" s="13" t="s">
        <v>10</v>
      </c>
      <c r="F19" s="14" t="s">
        <v>11</v>
      </c>
      <c r="G19" s="24" t="s">
        <v>21</v>
      </c>
    </row>
    <row r="20" spans="1:7" x14ac:dyDescent="0.25">
      <c r="A20" s="7" t="s">
        <v>0</v>
      </c>
      <c r="B20" s="8">
        <v>2</v>
      </c>
      <c r="C20" s="9">
        <v>1813500</v>
      </c>
      <c r="D20" s="9">
        <v>280000</v>
      </c>
      <c r="E20" s="9">
        <v>38200</v>
      </c>
      <c r="F20" s="10"/>
    </row>
    <row r="21" spans="1:7" x14ac:dyDescent="0.25">
      <c r="A21" s="5" t="s">
        <v>1</v>
      </c>
      <c r="B21" s="3">
        <v>1</v>
      </c>
      <c r="C21" s="4">
        <v>660000</v>
      </c>
      <c r="D21" s="4">
        <v>140000</v>
      </c>
      <c r="E21" s="4"/>
      <c r="F21" s="6"/>
    </row>
    <row r="22" spans="1:7" x14ac:dyDescent="0.25">
      <c r="A22" s="5" t="s">
        <v>3</v>
      </c>
      <c r="B22" s="3">
        <v>3</v>
      </c>
      <c r="C22" s="4">
        <v>1880000</v>
      </c>
      <c r="D22" s="4">
        <v>420000</v>
      </c>
      <c r="E22" s="4"/>
      <c r="F22" s="6"/>
    </row>
    <row r="23" spans="1:7" x14ac:dyDescent="0.25">
      <c r="A23" s="5" t="s">
        <v>4</v>
      </c>
      <c r="B23" s="3">
        <v>21</v>
      </c>
      <c r="C23" s="4">
        <v>6973668</v>
      </c>
      <c r="D23" s="4">
        <f>2975000+74023-50274</f>
        <v>2998749</v>
      </c>
      <c r="E23" s="4">
        <v>21970</v>
      </c>
      <c r="F23" s="6">
        <v>368731</v>
      </c>
    </row>
    <row r="24" spans="1:7" x14ac:dyDescent="0.25">
      <c r="A24" s="5" t="s">
        <v>5</v>
      </c>
      <c r="B24" s="3">
        <v>2.25</v>
      </c>
      <c r="C24" s="4">
        <v>1385000</v>
      </c>
      <c r="D24" s="4">
        <v>455000</v>
      </c>
      <c r="E24" s="4"/>
      <c r="F24" s="6"/>
    </row>
    <row r="25" spans="1:7" ht="15.75" thickBot="1" x14ac:dyDescent="0.3">
      <c r="A25" s="15" t="s">
        <v>6</v>
      </c>
      <c r="B25" s="16">
        <v>6.5</v>
      </c>
      <c r="C25" s="17">
        <v>3385000</v>
      </c>
      <c r="D25" s="17">
        <v>700000</v>
      </c>
      <c r="E25" s="17">
        <v>21840</v>
      </c>
      <c r="F25" s="18"/>
    </row>
    <row r="26" spans="1:7" ht="15.75" thickBot="1" x14ac:dyDescent="0.3">
      <c r="A26" s="19" t="s">
        <v>7</v>
      </c>
      <c r="B26" s="20">
        <f>SUM(B20:B25)</f>
        <v>35.75</v>
      </c>
      <c r="C26" s="21">
        <f>SUM(C20:C25)</f>
        <v>16097168</v>
      </c>
      <c r="D26" s="21">
        <f t="shared" ref="D26:F26" si="2">SUM(D20:D25)</f>
        <v>4993749</v>
      </c>
      <c r="E26" s="21">
        <f t="shared" si="2"/>
        <v>82010</v>
      </c>
      <c r="F26" s="21">
        <f t="shared" si="2"/>
        <v>368731</v>
      </c>
    </row>
    <row r="27" spans="1:7" ht="15.75" thickBot="1" x14ac:dyDescent="0.3"/>
    <row r="28" spans="1:7" ht="45.75" thickBot="1" x14ac:dyDescent="0.3">
      <c r="A28" s="11" t="s">
        <v>2</v>
      </c>
      <c r="B28" s="12"/>
      <c r="C28" s="13" t="s">
        <v>8</v>
      </c>
      <c r="D28" s="13" t="s">
        <v>9</v>
      </c>
      <c r="E28" s="13" t="s">
        <v>10</v>
      </c>
      <c r="F28" s="14" t="s">
        <v>11</v>
      </c>
      <c r="G28" s="24" t="s">
        <v>22</v>
      </c>
    </row>
    <row r="29" spans="1:7" x14ac:dyDescent="0.25">
      <c r="A29" s="7" t="s">
        <v>0</v>
      </c>
      <c r="B29" s="8">
        <f>(B2+B11+B20)/3</f>
        <v>2</v>
      </c>
      <c r="C29" s="27">
        <f>(C2+C11+C20)</f>
        <v>5440500</v>
      </c>
      <c r="D29" s="27">
        <f t="shared" ref="D29:G29" si="3">(D2+D11+D20)</f>
        <v>280000</v>
      </c>
      <c r="E29" s="27">
        <f t="shared" si="3"/>
        <v>130980</v>
      </c>
      <c r="F29" s="27">
        <f t="shared" si="3"/>
        <v>0</v>
      </c>
      <c r="G29" s="27"/>
    </row>
    <row r="30" spans="1:7" x14ac:dyDescent="0.25">
      <c r="A30" s="5" t="s">
        <v>1</v>
      </c>
      <c r="B30" s="3">
        <f>(B3+B12+B21)/3</f>
        <v>1</v>
      </c>
      <c r="C30" s="27">
        <f t="shared" ref="C30:F30" si="4">(C3+C12+C21)</f>
        <v>1980000</v>
      </c>
      <c r="D30" s="27">
        <f t="shared" si="4"/>
        <v>140000</v>
      </c>
      <c r="E30" s="27">
        <f t="shared" si="4"/>
        <v>0</v>
      </c>
      <c r="F30" s="27">
        <f t="shared" si="4"/>
        <v>0</v>
      </c>
    </row>
    <row r="31" spans="1:7" x14ac:dyDescent="0.25">
      <c r="A31" s="5" t="s">
        <v>3</v>
      </c>
      <c r="B31" s="3">
        <f>(B4+B13+B22)/3</f>
        <v>3</v>
      </c>
      <c r="C31" s="27">
        <f t="shared" ref="C31:F31" si="5">(C4+C13+C22)</f>
        <v>5640000</v>
      </c>
      <c r="D31" s="27">
        <f t="shared" si="5"/>
        <v>420000</v>
      </c>
      <c r="E31" s="27">
        <f t="shared" si="5"/>
        <v>0</v>
      </c>
      <c r="F31" s="27">
        <f t="shared" si="5"/>
        <v>60000</v>
      </c>
    </row>
    <row r="32" spans="1:7" x14ac:dyDescent="0.25">
      <c r="A32" s="5" t="s">
        <v>4</v>
      </c>
      <c r="B32" s="25">
        <f t="shared" ref="B32:B34" si="6">(B5+B14+B23)/3</f>
        <v>21</v>
      </c>
      <c r="C32" s="27">
        <f t="shared" ref="C32:F32" si="7">(C5+C14+C23)</f>
        <v>20812451</v>
      </c>
      <c r="D32" s="27">
        <f t="shared" si="7"/>
        <v>4140518</v>
      </c>
      <c r="E32" s="27">
        <f t="shared" si="7"/>
        <v>81120</v>
      </c>
      <c r="F32" s="27">
        <f t="shared" si="7"/>
        <v>641508</v>
      </c>
    </row>
    <row r="33" spans="1:6" x14ac:dyDescent="0.25">
      <c r="A33" s="5" t="s">
        <v>18</v>
      </c>
      <c r="B33" s="25">
        <f t="shared" si="6"/>
        <v>2.5833333333333335</v>
      </c>
      <c r="C33" s="27">
        <f t="shared" ref="C33:F33" si="8">(C6+C15+C24)</f>
        <v>4155000</v>
      </c>
      <c r="D33" s="27">
        <f t="shared" si="8"/>
        <v>469684</v>
      </c>
      <c r="E33" s="27">
        <f t="shared" si="8"/>
        <v>0</v>
      </c>
      <c r="F33" s="27">
        <f t="shared" si="8"/>
        <v>0</v>
      </c>
    </row>
    <row r="34" spans="1:6" ht="15.75" thickBot="1" x14ac:dyDescent="0.3">
      <c r="A34" s="15" t="s">
        <v>19</v>
      </c>
      <c r="B34" s="16">
        <f t="shared" si="6"/>
        <v>6.5</v>
      </c>
      <c r="C34" s="27">
        <f t="shared" ref="C34:F34" si="9">(C7+C16+C25)</f>
        <v>10103500</v>
      </c>
      <c r="D34" s="27">
        <f t="shared" si="9"/>
        <v>784626</v>
      </c>
      <c r="E34" s="27">
        <f t="shared" si="9"/>
        <v>58240</v>
      </c>
      <c r="F34" s="27">
        <f t="shared" si="9"/>
        <v>96050</v>
      </c>
    </row>
    <row r="35" spans="1:6" ht="15.75" thickBot="1" x14ac:dyDescent="0.3">
      <c r="A35" s="19" t="s">
        <v>7</v>
      </c>
      <c r="B35" s="26">
        <f>SUM(B29:B34)</f>
        <v>36.083333333333329</v>
      </c>
      <c r="C35" s="21">
        <f>SUM(C29:C34)</f>
        <v>48131451</v>
      </c>
      <c r="D35" s="21">
        <f t="shared" ref="D35:F35" si="10">SUM(D29:D34)</f>
        <v>6234828</v>
      </c>
      <c r="E35" s="21">
        <f t="shared" si="10"/>
        <v>270340</v>
      </c>
      <c r="F35" s="21">
        <f t="shared" si="10"/>
        <v>797558</v>
      </c>
    </row>
  </sheetData>
  <mergeCells count="4">
    <mergeCell ref="A1:B1"/>
    <mergeCell ref="A10:B10"/>
    <mergeCell ref="A19:B19"/>
    <mergeCell ref="A28:B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EA58-FAB0-4FEF-912F-1F0C5F9CB885}">
  <dimension ref="A1:J35"/>
  <sheetViews>
    <sheetView workbookViewId="0">
      <selection activeCell="K19" sqref="K19"/>
    </sheetView>
  </sheetViews>
  <sheetFormatPr defaultRowHeight="15" x14ac:dyDescent="0.25"/>
  <cols>
    <col min="1" max="1" width="34.140625" bestFit="1" customWidth="1"/>
    <col min="3" max="3" width="12.5703125" customWidth="1"/>
    <col min="4" max="4" width="15.42578125" customWidth="1"/>
    <col min="5" max="5" width="9.42578125" customWidth="1"/>
    <col min="6" max="6" width="18" customWidth="1"/>
  </cols>
  <sheetData>
    <row r="1" spans="1:10" ht="90" customHeight="1" thickBot="1" x14ac:dyDescent="0.3">
      <c r="A1" s="11" t="s">
        <v>2</v>
      </c>
      <c r="B1" s="12"/>
      <c r="C1" s="13" t="s">
        <v>8</v>
      </c>
      <c r="D1" s="13" t="s">
        <v>9</v>
      </c>
      <c r="E1" s="13" t="s">
        <v>10</v>
      </c>
      <c r="F1" s="14" t="s">
        <v>11</v>
      </c>
      <c r="G1" s="2">
        <v>10</v>
      </c>
      <c r="H1" s="2"/>
      <c r="I1" s="2"/>
      <c r="J1" s="2"/>
    </row>
    <row r="2" spans="1:10" x14ac:dyDescent="0.25">
      <c r="A2" s="7" t="s">
        <v>0</v>
      </c>
      <c r="B2" s="8">
        <v>2</v>
      </c>
      <c r="C2" s="9"/>
      <c r="D2" s="9"/>
      <c r="E2" s="9"/>
      <c r="F2" s="10"/>
    </row>
    <row r="3" spans="1:10" x14ac:dyDescent="0.25">
      <c r="A3" s="5" t="s">
        <v>1</v>
      </c>
      <c r="B3" s="3">
        <v>1</v>
      </c>
      <c r="C3" s="4"/>
      <c r="D3" s="4"/>
      <c r="E3" s="4"/>
      <c r="F3" s="6"/>
    </row>
    <row r="4" spans="1:10" x14ac:dyDescent="0.25">
      <c r="A4" s="5" t="s">
        <v>3</v>
      </c>
      <c r="B4" s="3">
        <v>3</v>
      </c>
      <c r="C4" s="4"/>
      <c r="D4" s="4"/>
      <c r="E4" s="4"/>
      <c r="F4" s="6"/>
    </row>
    <row r="5" spans="1:10" x14ac:dyDescent="0.25">
      <c r="A5" s="5" t="s">
        <v>4</v>
      </c>
      <c r="B5" s="3">
        <v>20</v>
      </c>
      <c r="C5" s="4"/>
      <c r="D5" s="4"/>
      <c r="E5" s="4"/>
      <c r="F5" s="6"/>
    </row>
    <row r="6" spans="1:10" x14ac:dyDescent="0.25">
      <c r="A6" s="5" t="s">
        <v>5</v>
      </c>
      <c r="B6" s="3">
        <v>5.25</v>
      </c>
      <c r="C6" s="4"/>
      <c r="D6" s="4"/>
      <c r="E6" s="4"/>
      <c r="F6" s="6"/>
    </row>
    <row r="7" spans="1:10" ht="15.75" thickBot="1" x14ac:dyDescent="0.3">
      <c r="A7" s="15" t="s">
        <v>6</v>
      </c>
      <c r="B7" s="16">
        <v>5.5</v>
      </c>
      <c r="C7" s="17"/>
      <c r="D7" s="17"/>
      <c r="E7" s="17"/>
      <c r="F7" s="18"/>
    </row>
    <row r="8" spans="1:10" ht="15.75" thickBot="1" x14ac:dyDescent="0.3">
      <c r="A8" s="19" t="s">
        <v>7</v>
      </c>
      <c r="B8" s="20">
        <f>SUM(B2:B7)</f>
        <v>36.75</v>
      </c>
      <c r="C8" s="21"/>
      <c r="D8" s="21"/>
      <c r="E8" s="21"/>
      <c r="F8" s="21"/>
    </row>
    <row r="9" spans="1:10" ht="15.75" thickBot="1" x14ac:dyDescent="0.3"/>
    <row r="10" spans="1:10" ht="45.75" thickBot="1" x14ac:dyDescent="0.3">
      <c r="A10" s="11" t="s">
        <v>2</v>
      </c>
      <c r="B10" s="12"/>
      <c r="C10" s="13" t="s">
        <v>8</v>
      </c>
      <c r="D10" s="13" t="s">
        <v>9</v>
      </c>
      <c r="E10" s="13" t="s">
        <v>10</v>
      </c>
      <c r="F10" s="14" t="s">
        <v>11</v>
      </c>
      <c r="G10">
        <v>11</v>
      </c>
    </row>
    <row r="11" spans="1:10" x14ac:dyDescent="0.25">
      <c r="A11" s="7" t="s">
        <v>0</v>
      </c>
      <c r="B11" s="8">
        <v>2</v>
      </c>
      <c r="C11" s="9"/>
      <c r="D11" s="9"/>
      <c r="E11" s="9"/>
      <c r="F11" s="10"/>
    </row>
    <row r="12" spans="1:10" x14ac:dyDescent="0.25">
      <c r="A12" s="5" t="s">
        <v>1</v>
      </c>
      <c r="B12" s="3">
        <v>1</v>
      </c>
      <c r="C12" s="4"/>
      <c r="D12" s="4"/>
      <c r="E12" s="4"/>
      <c r="F12" s="6"/>
    </row>
    <row r="13" spans="1:10" x14ac:dyDescent="0.25">
      <c r="A13" s="5" t="s">
        <v>3</v>
      </c>
      <c r="B13" s="3">
        <v>3</v>
      </c>
      <c r="C13" s="4"/>
      <c r="D13" s="4"/>
      <c r="E13" s="4"/>
      <c r="F13" s="6"/>
    </row>
    <row r="14" spans="1:10" x14ac:dyDescent="0.25">
      <c r="A14" s="5" t="s">
        <v>4</v>
      </c>
      <c r="B14" s="3">
        <v>20</v>
      </c>
      <c r="C14" s="4"/>
      <c r="D14" s="4"/>
      <c r="E14" s="4"/>
      <c r="F14" s="6"/>
    </row>
    <row r="15" spans="1:10" x14ac:dyDescent="0.25">
      <c r="A15" s="5" t="s">
        <v>5</v>
      </c>
      <c r="B15" s="3">
        <v>5.25</v>
      </c>
      <c r="C15" s="4"/>
      <c r="D15" s="4"/>
      <c r="E15" s="4"/>
      <c r="F15" s="6"/>
    </row>
    <row r="16" spans="1:10" ht="15.75" thickBot="1" x14ac:dyDescent="0.3">
      <c r="A16" s="15" t="s">
        <v>6</v>
      </c>
      <c r="B16" s="16">
        <v>5.5</v>
      </c>
      <c r="C16" s="17"/>
      <c r="D16" s="17"/>
      <c r="E16" s="17"/>
      <c r="F16" s="18"/>
    </row>
    <row r="17" spans="1:7" ht="15.75" thickBot="1" x14ac:dyDescent="0.3">
      <c r="A17" s="19" t="s">
        <v>7</v>
      </c>
      <c r="B17" s="20">
        <f>SUM(B11:B16)</f>
        <v>36.75</v>
      </c>
      <c r="C17" s="21"/>
      <c r="D17" s="21"/>
      <c r="E17" s="21"/>
      <c r="F17" s="21"/>
    </row>
    <row r="18" spans="1:7" ht="15.75" thickBot="1" x14ac:dyDescent="0.3"/>
    <row r="19" spans="1:7" ht="45.75" thickBot="1" x14ac:dyDescent="0.3">
      <c r="A19" s="11" t="s">
        <v>2</v>
      </c>
      <c r="B19" s="12"/>
      <c r="C19" s="13" t="s">
        <v>8</v>
      </c>
      <c r="D19" s="13" t="s">
        <v>9</v>
      </c>
      <c r="E19" s="13" t="s">
        <v>10</v>
      </c>
      <c r="F19" s="14" t="s">
        <v>11</v>
      </c>
      <c r="G19" s="24">
        <v>12</v>
      </c>
    </row>
    <row r="20" spans="1:7" x14ac:dyDescent="0.25">
      <c r="A20" s="7" t="s">
        <v>0</v>
      </c>
      <c r="B20" s="8">
        <v>2</v>
      </c>
      <c r="C20" s="9"/>
      <c r="D20" s="9"/>
      <c r="E20" s="9"/>
      <c r="F20" s="10"/>
    </row>
    <row r="21" spans="1:7" x14ac:dyDescent="0.25">
      <c r="A21" s="5" t="s">
        <v>1</v>
      </c>
      <c r="B21" s="3">
        <v>1</v>
      </c>
      <c r="C21" s="4"/>
      <c r="D21" s="4"/>
      <c r="E21" s="4"/>
      <c r="F21" s="6"/>
    </row>
    <row r="22" spans="1:7" x14ac:dyDescent="0.25">
      <c r="A22" s="5" t="s">
        <v>3</v>
      </c>
      <c r="B22" s="3">
        <v>3</v>
      </c>
      <c r="C22" s="4"/>
      <c r="D22" s="4"/>
      <c r="E22" s="4"/>
      <c r="F22" s="6"/>
    </row>
    <row r="23" spans="1:7" x14ac:dyDescent="0.25">
      <c r="A23" s="5" t="s">
        <v>4</v>
      </c>
      <c r="B23" s="3">
        <v>20</v>
      </c>
      <c r="C23" s="4"/>
      <c r="D23" s="4"/>
      <c r="E23" s="4"/>
      <c r="F23" s="6"/>
    </row>
    <row r="24" spans="1:7" x14ac:dyDescent="0.25">
      <c r="A24" s="5" t="s">
        <v>5</v>
      </c>
      <c r="B24" s="3">
        <v>5.25</v>
      </c>
      <c r="C24" s="4"/>
      <c r="D24" s="4"/>
      <c r="E24" s="4"/>
      <c r="F24" s="6"/>
    </row>
    <row r="25" spans="1:7" ht="15.75" thickBot="1" x14ac:dyDescent="0.3">
      <c r="A25" s="15" t="s">
        <v>6</v>
      </c>
      <c r="B25" s="16">
        <v>5.5</v>
      </c>
      <c r="C25" s="17"/>
      <c r="D25" s="17"/>
      <c r="E25" s="17"/>
      <c r="F25" s="18"/>
    </row>
    <row r="26" spans="1:7" ht="15.75" thickBot="1" x14ac:dyDescent="0.3">
      <c r="A26" s="19" t="s">
        <v>7</v>
      </c>
      <c r="B26" s="20">
        <f>SUM(B20:B25)</f>
        <v>36.75</v>
      </c>
      <c r="C26" s="21"/>
      <c r="D26" s="21"/>
      <c r="E26" s="21"/>
      <c r="F26" s="21"/>
    </row>
    <row r="27" spans="1:7" ht="15.75" thickBot="1" x14ac:dyDescent="0.3"/>
    <row r="28" spans="1:7" ht="45.75" thickBot="1" x14ac:dyDescent="0.3">
      <c r="A28" s="11" t="s">
        <v>2</v>
      </c>
      <c r="B28" s="12"/>
      <c r="C28" s="13" t="s">
        <v>8</v>
      </c>
      <c r="D28" s="13" t="s">
        <v>9</v>
      </c>
      <c r="E28" s="13" t="s">
        <v>10</v>
      </c>
      <c r="F28" s="14" t="s">
        <v>11</v>
      </c>
      <c r="G28" s="24" t="s">
        <v>23</v>
      </c>
    </row>
    <row r="29" spans="1:7" x14ac:dyDescent="0.25">
      <c r="A29" s="7" t="s">
        <v>0</v>
      </c>
      <c r="B29" s="8">
        <f>(B2+B11+B20)/3</f>
        <v>2</v>
      </c>
      <c r="C29" s="27"/>
      <c r="D29" s="27"/>
      <c r="E29" s="27"/>
      <c r="F29" s="27"/>
    </row>
    <row r="30" spans="1:7" x14ac:dyDescent="0.25">
      <c r="A30" s="5" t="s">
        <v>1</v>
      </c>
      <c r="B30" s="3">
        <f>(B3+B12+B21)/3</f>
        <v>1</v>
      </c>
      <c r="C30" s="27"/>
      <c r="D30" s="27"/>
      <c r="E30" s="27"/>
      <c r="F30" s="27"/>
    </row>
    <row r="31" spans="1:7" x14ac:dyDescent="0.25">
      <c r="A31" s="5" t="s">
        <v>3</v>
      </c>
      <c r="B31" s="3">
        <f>(B4+B13+B22)/3</f>
        <v>3</v>
      </c>
      <c r="C31" s="27"/>
      <c r="D31" s="27"/>
      <c r="E31" s="27"/>
      <c r="F31" s="27"/>
    </row>
    <row r="32" spans="1:7" x14ac:dyDescent="0.25">
      <c r="A32" s="5" t="s">
        <v>4</v>
      </c>
      <c r="B32" s="25">
        <f t="shared" ref="B32:B34" si="0">(B5+B14+B23)/3</f>
        <v>20</v>
      </c>
      <c r="C32" s="27"/>
      <c r="D32" s="27"/>
      <c r="E32" s="27"/>
      <c r="F32" s="27"/>
    </row>
    <row r="33" spans="1:6" x14ac:dyDescent="0.25">
      <c r="A33" s="5" t="s">
        <v>18</v>
      </c>
      <c r="B33" s="25">
        <f t="shared" si="0"/>
        <v>5.25</v>
      </c>
      <c r="C33" s="27"/>
      <c r="D33" s="27"/>
      <c r="E33" s="27"/>
      <c r="F33" s="27"/>
    </row>
    <row r="34" spans="1:6" ht="15.75" thickBot="1" x14ac:dyDescent="0.3">
      <c r="A34" s="15" t="s">
        <v>19</v>
      </c>
      <c r="B34" s="16">
        <f t="shared" si="0"/>
        <v>5.5</v>
      </c>
      <c r="C34" s="27"/>
      <c r="D34" s="27"/>
      <c r="E34" s="27"/>
      <c r="F34" s="27"/>
    </row>
    <row r="35" spans="1:6" ht="15.75" thickBot="1" x14ac:dyDescent="0.3">
      <c r="A35" s="19" t="s">
        <v>7</v>
      </c>
      <c r="B35" s="26">
        <f>SUM(B29:B34)</f>
        <v>36.75</v>
      </c>
      <c r="C35" s="21"/>
      <c r="D35" s="21"/>
      <c r="E35" s="21"/>
      <c r="F35" s="21"/>
    </row>
  </sheetData>
  <mergeCells count="4">
    <mergeCell ref="A1:B1"/>
    <mergeCell ref="A10:B10"/>
    <mergeCell ref="A19:B19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EB25-9EC4-4DD8-9D67-74F721AAA40D}">
  <dimension ref="A1:J35"/>
  <sheetViews>
    <sheetView tabSelected="1" workbookViewId="0">
      <selection activeCell="B17" sqref="B17"/>
    </sheetView>
  </sheetViews>
  <sheetFormatPr defaultRowHeight="15" x14ac:dyDescent="0.25"/>
  <cols>
    <col min="1" max="1" width="34.140625" bestFit="1" customWidth="1"/>
    <col min="3" max="3" width="12.5703125" customWidth="1"/>
    <col min="4" max="4" width="15.42578125" customWidth="1"/>
    <col min="5" max="5" width="9.42578125" customWidth="1"/>
    <col min="6" max="6" width="18" customWidth="1"/>
  </cols>
  <sheetData>
    <row r="1" spans="1:10" ht="90" customHeight="1" thickBot="1" x14ac:dyDescent="0.3">
      <c r="A1" s="11" t="s">
        <v>2</v>
      </c>
      <c r="B1" s="12"/>
      <c r="C1" s="13" t="s">
        <v>8</v>
      </c>
      <c r="D1" s="13" t="s">
        <v>9</v>
      </c>
      <c r="E1" s="13" t="s">
        <v>10</v>
      </c>
      <c r="F1" s="14" t="s">
        <v>11</v>
      </c>
      <c r="G1" s="2" t="s">
        <v>14</v>
      </c>
      <c r="H1" s="2"/>
      <c r="I1" s="2"/>
      <c r="J1" s="2"/>
    </row>
    <row r="2" spans="1:10" x14ac:dyDescent="0.25">
      <c r="A2" s="7" t="s">
        <v>0</v>
      </c>
      <c r="B2" s="9">
        <f>'01-03 hó'!B29</f>
        <v>2</v>
      </c>
      <c r="C2" s="9">
        <f>'01-03 hó'!C29</f>
        <v>5211204</v>
      </c>
      <c r="D2" s="9">
        <f>'01-03 hó'!D29</f>
        <v>800000</v>
      </c>
      <c r="E2" s="9">
        <f>'01-03 hó'!E29</f>
        <v>149180</v>
      </c>
      <c r="F2" s="9">
        <f>'01-03 hó'!F29</f>
        <v>0</v>
      </c>
    </row>
    <row r="3" spans="1:10" x14ac:dyDescent="0.25">
      <c r="A3" s="5" t="s">
        <v>1</v>
      </c>
      <c r="B3" s="9">
        <f>'01-03 hó'!B30</f>
        <v>1</v>
      </c>
      <c r="C3" s="9">
        <f>'01-03 hó'!C30</f>
        <v>1879600</v>
      </c>
      <c r="D3" s="9">
        <f>'01-03 hó'!D30</f>
        <v>400000</v>
      </c>
      <c r="E3" s="9">
        <f>'01-03 hó'!E30</f>
        <v>0</v>
      </c>
      <c r="F3" s="9">
        <f>'01-03 hó'!F30</f>
        <v>0</v>
      </c>
    </row>
    <row r="4" spans="1:10" x14ac:dyDescent="0.25">
      <c r="A4" s="5" t="s">
        <v>3</v>
      </c>
      <c r="B4" s="9">
        <f>'01-03 hó'!B31</f>
        <v>3</v>
      </c>
      <c r="C4" s="9">
        <f>'01-03 hó'!C31</f>
        <v>5463800</v>
      </c>
      <c r="D4" s="9">
        <f>'01-03 hó'!D31</f>
        <v>1200000</v>
      </c>
      <c r="E4" s="9">
        <f>'01-03 hó'!E31</f>
        <v>0</v>
      </c>
      <c r="F4" s="9">
        <f>'01-03 hó'!F31</f>
        <v>0</v>
      </c>
    </row>
    <row r="5" spans="1:10" x14ac:dyDescent="0.25">
      <c r="A5" s="5" t="s">
        <v>4</v>
      </c>
      <c r="B5" s="9">
        <f>'01-03 hó'!B32</f>
        <v>20.706666666666667</v>
      </c>
      <c r="C5" s="9">
        <f>'01-03 hó'!C32</f>
        <v>19547606</v>
      </c>
      <c r="D5" s="9">
        <f>'01-03 hó'!D32</f>
        <v>8090248</v>
      </c>
      <c r="E5" s="9">
        <f>'01-03 hó'!E32</f>
        <v>94640</v>
      </c>
      <c r="F5" s="9">
        <f>'01-03 hó'!F32</f>
        <v>636180</v>
      </c>
    </row>
    <row r="6" spans="1:10" x14ac:dyDescent="0.25">
      <c r="A6" s="5" t="s">
        <v>5</v>
      </c>
      <c r="B6" s="9">
        <f>'01-03 hó'!B33</f>
        <v>4.916666666666667</v>
      </c>
      <c r="C6" s="9">
        <f>'01-03 hó'!C33</f>
        <v>6212180</v>
      </c>
      <c r="D6" s="9">
        <f>'01-03 hó'!D33</f>
        <v>1290688</v>
      </c>
      <c r="E6" s="9">
        <f>'01-03 hó'!E33</f>
        <v>17680</v>
      </c>
      <c r="F6" s="9">
        <f>'01-03 hó'!F33</f>
        <v>75188</v>
      </c>
    </row>
    <row r="7" spans="1:10" ht="15.75" thickBot="1" x14ac:dyDescent="0.3">
      <c r="A7" s="15" t="s">
        <v>6</v>
      </c>
      <c r="B7" s="9">
        <f>'01-03 hó'!B34</f>
        <v>5.833333333333333</v>
      </c>
      <c r="C7" s="9">
        <f>'01-03 hó'!C34</f>
        <v>8901181</v>
      </c>
      <c r="D7" s="9">
        <f>'01-03 hó'!D34</f>
        <v>2617744</v>
      </c>
      <c r="E7" s="9">
        <f>'01-03 hó'!E34</f>
        <v>42640</v>
      </c>
      <c r="F7" s="9">
        <f>'01-03 hó'!F34</f>
        <v>32773</v>
      </c>
    </row>
    <row r="8" spans="1:10" ht="15.75" thickBot="1" x14ac:dyDescent="0.3">
      <c r="A8" s="19" t="s">
        <v>7</v>
      </c>
      <c r="B8" s="26">
        <f>SUM(B2:B7)</f>
        <v>37.456666666666671</v>
      </c>
      <c r="C8" s="21">
        <f>SUM(C2:C7)</f>
        <v>47215571</v>
      </c>
      <c r="D8" s="21">
        <f t="shared" ref="D8:F8" si="0">SUM(D2:D7)</f>
        <v>14398680</v>
      </c>
      <c r="E8" s="21">
        <f t="shared" si="0"/>
        <v>304140</v>
      </c>
      <c r="F8" s="21">
        <f t="shared" si="0"/>
        <v>744141</v>
      </c>
    </row>
    <row r="9" spans="1:10" ht="15.75" thickBot="1" x14ac:dyDescent="0.3"/>
    <row r="10" spans="1:10" ht="45.75" thickBot="1" x14ac:dyDescent="0.3">
      <c r="A10" s="11" t="s">
        <v>2</v>
      </c>
      <c r="B10" s="12"/>
      <c r="C10" s="13" t="s">
        <v>8</v>
      </c>
      <c r="D10" s="13" t="s">
        <v>9</v>
      </c>
      <c r="E10" s="13" t="s">
        <v>10</v>
      </c>
      <c r="F10" s="14" t="s">
        <v>11</v>
      </c>
      <c r="G10" t="s">
        <v>17</v>
      </c>
    </row>
    <row r="11" spans="1:10" x14ac:dyDescent="0.25">
      <c r="A11" s="7" t="s">
        <v>0</v>
      </c>
      <c r="B11" s="8">
        <f>'04-06 hó'!B29</f>
        <v>2</v>
      </c>
      <c r="C11" s="9">
        <f>'04-06 hó'!C29</f>
        <v>5440500</v>
      </c>
      <c r="D11" s="9">
        <f>'04-06 hó'!D29</f>
        <v>1700000</v>
      </c>
      <c r="E11" s="9">
        <f>'04-06 hó'!E29</f>
        <v>160100</v>
      </c>
      <c r="F11" s="9">
        <f>'04-06 hó'!F29</f>
        <v>0</v>
      </c>
    </row>
    <row r="12" spans="1:10" x14ac:dyDescent="0.25">
      <c r="A12" s="5" t="s">
        <v>1</v>
      </c>
      <c r="B12" s="8">
        <f>'04-06 hó'!B30</f>
        <v>1</v>
      </c>
      <c r="C12" s="9">
        <f>'04-06 hó'!C30</f>
        <v>1980000</v>
      </c>
      <c r="D12" s="9">
        <f>'04-06 hó'!D30</f>
        <v>575000</v>
      </c>
      <c r="E12" s="9">
        <f>'04-06 hó'!E30</f>
        <v>0</v>
      </c>
      <c r="F12" s="9">
        <f>'04-06 hó'!F30</f>
        <v>0</v>
      </c>
    </row>
    <row r="13" spans="1:10" x14ac:dyDescent="0.25">
      <c r="A13" s="5" t="s">
        <v>3</v>
      </c>
      <c r="B13" s="8">
        <f>'04-06 hó'!B31</f>
        <v>3</v>
      </c>
      <c r="C13" s="9">
        <f>'04-06 hó'!C31</f>
        <v>5453685</v>
      </c>
      <c r="D13" s="9">
        <f>'04-06 hó'!D31</f>
        <v>1710000</v>
      </c>
      <c r="E13" s="9">
        <f>'04-06 hó'!E31</f>
        <v>0</v>
      </c>
      <c r="F13" s="9">
        <f>'04-06 hó'!F31</f>
        <v>130421</v>
      </c>
    </row>
    <row r="14" spans="1:10" x14ac:dyDescent="0.25">
      <c r="A14" s="5" t="s">
        <v>4</v>
      </c>
      <c r="B14" s="28">
        <f>'04-06 hó'!B32</f>
        <v>21.47666666666667</v>
      </c>
      <c r="C14" s="9">
        <f>'04-06 hó'!C32</f>
        <v>20606628</v>
      </c>
      <c r="D14" s="9">
        <f>'04-06 hó'!D32</f>
        <v>5569021</v>
      </c>
      <c r="E14" s="9">
        <f>'04-06 hó'!E32</f>
        <v>99710</v>
      </c>
      <c r="F14" s="9">
        <f>'04-06 hó'!F32</f>
        <v>791878</v>
      </c>
    </row>
    <row r="15" spans="1:10" x14ac:dyDescent="0.25">
      <c r="A15" s="5" t="s">
        <v>5</v>
      </c>
      <c r="B15" s="8">
        <f>'04-06 hó'!B33</f>
        <v>3.3800000000000003</v>
      </c>
      <c r="C15" s="9">
        <f>'04-06 hó'!C33</f>
        <v>4060791</v>
      </c>
      <c r="D15" s="9">
        <f>'04-06 hó'!D33</f>
        <v>1116817</v>
      </c>
      <c r="E15" s="9">
        <f>'04-06 hó'!E33</f>
        <v>0</v>
      </c>
      <c r="F15" s="9">
        <f>'04-06 hó'!F33</f>
        <v>125948</v>
      </c>
    </row>
    <row r="16" spans="1:10" ht="15.75" thickBot="1" x14ac:dyDescent="0.3">
      <c r="A16" s="15" t="s">
        <v>6</v>
      </c>
      <c r="B16" s="8">
        <f>'04-06 hó'!B34</f>
        <v>6.5</v>
      </c>
      <c r="C16" s="9">
        <f>'04-06 hó'!C34</f>
        <v>9792921</v>
      </c>
      <c r="D16" s="9">
        <f>'04-06 hó'!D34</f>
        <v>2299224</v>
      </c>
      <c r="E16" s="9">
        <f>'04-06 hó'!E34</f>
        <v>63440</v>
      </c>
      <c r="F16" s="9">
        <f>'04-06 hó'!F34</f>
        <v>234482</v>
      </c>
    </row>
    <row r="17" spans="1:7" ht="15.75" thickBot="1" x14ac:dyDescent="0.3">
      <c r="A17" s="19" t="s">
        <v>7</v>
      </c>
      <c r="B17" s="26">
        <f>SUM(B11:B16)</f>
        <v>37.356666666666669</v>
      </c>
      <c r="C17" s="21">
        <f t="shared" ref="C17:F17" si="1">SUM(C11:C16)</f>
        <v>47334525</v>
      </c>
      <c r="D17" s="21">
        <f t="shared" si="1"/>
        <v>12970062</v>
      </c>
      <c r="E17" s="21">
        <f t="shared" si="1"/>
        <v>323250</v>
      </c>
      <c r="F17" s="21">
        <f t="shared" si="1"/>
        <v>1282729</v>
      </c>
    </row>
    <row r="18" spans="1:7" ht="15.75" thickBot="1" x14ac:dyDescent="0.3"/>
    <row r="19" spans="1:7" ht="45.75" thickBot="1" x14ac:dyDescent="0.3">
      <c r="A19" s="11" t="s">
        <v>2</v>
      </c>
      <c r="B19" s="12"/>
      <c r="C19" s="13" t="s">
        <v>8</v>
      </c>
      <c r="D19" s="13" t="s">
        <v>9</v>
      </c>
      <c r="E19" s="13" t="s">
        <v>10</v>
      </c>
      <c r="F19" s="14" t="s">
        <v>11</v>
      </c>
      <c r="G19" s="24" t="s">
        <v>24</v>
      </c>
    </row>
    <row r="20" spans="1:7" x14ac:dyDescent="0.25">
      <c r="A20" s="7" t="s">
        <v>0</v>
      </c>
      <c r="B20" s="8">
        <f>'07-09 hó'!B29</f>
        <v>2</v>
      </c>
      <c r="C20" s="9">
        <f>'07-09 hó'!C29</f>
        <v>5440500</v>
      </c>
      <c r="D20" s="9">
        <f>'07-09 hó'!D29</f>
        <v>280000</v>
      </c>
      <c r="E20" s="9">
        <f>'07-09 hó'!E29</f>
        <v>130980</v>
      </c>
      <c r="F20" s="9">
        <f>'07-09 hó'!F29</f>
        <v>0</v>
      </c>
    </row>
    <row r="21" spans="1:7" x14ac:dyDescent="0.25">
      <c r="A21" s="5" t="s">
        <v>1</v>
      </c>
      <c r="B21" s="8">
        <f>'07-09 hó'!B30</f>
        <v>1</v>
      </c>
      <c r="C21" s="9">
        <f>'07-09 hó'!C30</f>
        <v>1980000</v>
      </c>
      <c r="D21" s="9">
        <f>'07-09 hó'!D30</f>
        <v>140000</v>
      </c>
      <c r="E21" s="9">
        <f>'07-09 hó'!E30</f>
        <v>0</v>
      </c>
      <c r="F21" s="9">
        <f>'07-09 hó'!F30</f>
        <v>0</v>
      </c>
    </row>
    <row r="22" spans="1:7" x14ac:dyDescent="0.25">
      <c r="A22" s="5" t="s">
        <v>3</v>
      </c>
      <c r="B22" s="8">
        <f>'07-09 hó'!B31</f>
        <v>3</v>
      </c>
      <c r="C22" s="9">
        <f>'07-09 hó'!C31</f>
        <v>5640000</v>
      </c>
      <c r="D22" s="9">
        <f>'07-09 hó'!D31</f>
        <v>420000</v>
      </c>
      <c r="E22" s="9">
        <f>'07-09 hó'!E31</f>
        <v>0</v>
      </c>
      <c r="F22" s="9">
        <f>'07-09 hó'!F31</f>
        <v>60000</v>
      </c>
    </row>
    <row r="23" spans="1:7" x14ac:dyDescent="0.25">
      <c r="A23" s="5" t="s">
        <v>4</v>
      </c>
      <c r="B23" s="8">
        <f>'07-09 hó'!B32</f>
        <v>21</v>
      </c>
      <c r="C23" s="9">
        <f>'07-09 hó'!C32</f>
        <v>20812451</v>
      </c>
      <c r="D23" s="9">
        <f>'07-09 hó'!D32</f>
        <v>4140518</v>
      </c>
      <c r="E23" s="9">
        <f>'07-09 hó'!E32</f>
        <v>81120</v>
      </c>
      <c r="F23" s="9">
        <f>'07-09 hó'!F32</f>
        <v>641508</v>
      </c>
    </row>
    <row r="24" spans="1:7" x14ac:dyDescent="0.25">
      <c r="A24" s="5" t="s">
        <v>5</v>
      </c>
      <c r="B24" s="28">
        <f>'07-09 hó'!B33</f>
        <v>2.5833333333333335</v>
      </c>
      <c r="C24" s="9">
        <f>'07-09 hó'!C33</f>
        <v>4155000</v>
      </c>
      <c r="D24" s="9">
        <f>'07-09 hó'!D33</f>
        <v>469684</v>
      </c>
      <c r="E24" s="9">
        <f>'07-09 hó'!E33</f>
        <v>0</v>
      </c>
      <c r="F24" s="9">
        <f>'07-09 hó'!F33</f>
        <v>0</v>
      </c>
    </row>
    <row r="25" spans="1:7" ht="15.75" thickBot="1" x14ac:dyDescent="0.3">
      <c r="A25" s="15" t="s">
        <v>6</v>
      </c>
      <c r="B25" s="8">
        <f>'07-09 hó'!B34</f>
        <v>6.5</v>
      </c>
      <c r="C25" s="9">
        <f>'07-09 hó'!C34</f>
        <v>10103500</v>
      </c>
      <c r="D25" s="9">
        <f>'07-09 hó'!D34</f>
        <v>784626</v>
      </c>
      <c r="E25" s="9">
        <f>'07-09 hó'!E34</f>
        <v>58240</v>
      </c>
      <c r="F25" s="9">
        <f>'07-09 hó'!F34</f>
        <v>96050</v>
      </c>
    </row>
    <row r="26" spans="1:7" ht="15.75" thickBot="1" x14ac:dyDescent="0.3">
      <c r="A26" s="19" t="s">
        <v>7</v>
      </c>
      <c r="B26" s="26">
        <f>SUM(B20:B25)</f>
        <v>36.083333333333329</v>
      </c>
      <c r="C26" s="21">
        <f t="shared" ref="C26:F26" si="2">SUM(C20:C25)</f>
        <v>48131451</v>
      </c>
      <c r="D26" s="21">
        <f t="shared" si="2"/>
        <v>6234828</v>
      </c>
      <c r="E26" s="21">
        <f t="shared" si="2"/>
        <v>270340</v>
      </c>
      <c r="F26" s="21">
        <f t="shared" si="2"/>
        <v>797558</v>
      </c>
    </row>
    <row r="27" spans="1:7" ht="15.75" thickBot="1" x14ac:dyDescent="0.3"/>
    <row r="28" spans="1:7" ht="45.75" thickBot="1" x14ac:dyDescent="0.3">
      <c r="A28" s="11" t="s">
        <v>2</v>
      </c>
      <c r="B28" s="12"/>
      <c r="C28" s="13" t="s">
        <v>8</v>
      </c>
      <c r="D28" s="13" t="s">
        <v>9</v>
      </c>
      <c r="E28" s="13" t="s">
        <v>10</v>
      </c>
      <c r="F28" s="14" t="s">
        <v>11</v>
      </c>
      <c r="G28" s="24" t="s">
        <v>23</v>
      </c>
    </row>
    <row r="29" spans="1:7" x14ac:dyDescent="0.25">
      <c r="A29" s="7" t="s">
        <v>0</v>
      </c>
      <c r="B29" s="8">
        <f>'10-12 hó '!B29</f>
        <v>2</v>
      </c>
      <c r="C29" s="9">
        <f>'10-12 hó '!C29</f>
        <v>0</v>
      </c>
      <c r="D29" s="9">
        <f>'10-12 hó '!D29</f>
        <v>0</v>
      </c>
      <c r="E29" s="9">
        <f>'10-12 hó '!E29</f>
        <v>0</v>
      </c>
      <c r="F29" s="9">
        <f>'10-12 hó '!F29</f>
        <v>0</v>
      </c>
    </row>
    <row r="30" spans="1:7" x14ac:dyDescent="0.25">
      <c r="A30" s="5" t="s">
        <v>1</v>
      </c>
      <c r="B30" s="8">
        <f>'10-12 hó '!B30</f>
        <v>1</v>
      </c>
      <c r="C30" s="9">
        <f>'10-12 hó '!C30</f>
        <v>0</v>
      </c>
      <c r="D30" s="9">
        <f>'10-12 hó '!D30</f>
        <v>0</v>
      </c>
      <c r="E30" s="9">
        <f>'10-12 hó '!E30</f>
        <v>0</v>
      </c>
      <c r="F30" s="9">
        <f>'10-12 hó '!F30</f>
        <v>0</v>
      </c>
    </row>
    <row r="31" spans="1:7" x14ac:dyDescent="0.25">
      <c r="A31" s="5" t="s">
        <v>3</v>
      </c>
      <c r="B31" s="8">
        <f>'10-12 hó '!B31</f>
        <v>3</v>
      </c>
      <c r="C31" s="9">
        <f>'10-12 hó '!C31</f>
        <v>0</v>
      </c>
      <c r="D31" s="9">
        <f>'10-12 hó '!D31</f>
        <v>0</v>
      </c>
      <c r="E31" s="9">
        <f>'10-12 hó '!E31</f>
        <v>0</v>
      </c>
      <c r="F31" s="9">
        <f>'10-12 hó '!F31</f>
        <v>0</v>
      </c>
    </row>
    <row r="32" spans="1:7" x14ac:dyDescent="0.25">
      <c r="A32" s="5" t="s">
        <v>4</v>
      </c>
      <c r="B32" s="8">
        <f>'10-12 hó '!B32</f>
        <v>20</v>
      </c>
      <c r="C32" s="9">
        <f>'10-12 hó '!C32</f>
        <v>0</v>
      </c>
      <c r="D32" s="9">
        <f>'10-12 hó '!D32</f>
        <v>0</v>
      </c>
      <c r="E32" s="9">
        <f>'10-12 hó '!E32</f>
        <v>0</v>
      </c>
      <c r="F32" s="9">
        <f>'10-12 hó '!F32</f>
        <v>0</v>
      </c>
    </row>
    <row r="33" spans="1:6" x14ac:dyDescent="0.25">
      <c r="A33" s="5" t="s">
        <v>18</v>
      </c>
      <c r="B33" s="8">
        <f>'10-12 hó '!B33</f>
        <v>5.25</v>
      </c>
      <c r="C33" s="9">
        <f>'10-12 hó '!C33</f>
        <v>0</v>
      </c>
      <c r="D33" s="9">
        <f>'10-12 hó '!D33</f>
        <v>0</v>
      </c>
      <c r="E33" s="9">
        <f>'10-12 hó '!E33</f>
        <v>0</v>
      </c>
      <c r="F33" s="9">
        <f>'10-12 hó '!F33</f>
        <v>0</v>
      </c>
    </row>
    <row r="34" spans="1:6" ht="15.75" thickBot="1" x14ac:dyDescent="0.3">
      <c r="A34" s="15" t="s">
        <v>19</v>
      </c>
      <c r="B34" s="8">
        <f>'10-12 hó '!B34</f>
        <v>5.5</v>
      </c>
      <c r="C34" s="9">
        <f>'10-12 hó '!C34</f>
        <v>0</v>
      </c>
      <c r="D34" s="9">
        <f>'10-12 hó '!D34</f>
        <v>0</v>
      </c>
      <c r="E34" s="9">
        <f>'10-12 hó '!E34</f>
        <v>0</v>
      </c>
      <c r="F34" s="9">
        <f>'10-12 hó '!F34</f>
        <v>0</v>
      </c>
    </row>
    <row r="35" spans="1:6" ht="15.75" thickBot="1" x14ac:dyDescent="0.3">
      <c r="A35" s="19" t="s">
        <v>7</v>
      </c>
      <c r="B35" s="26">
        <f>SUM(B29:B34)</f>
        <v>36.75</v>
      </c>
      <c r="C35" s="21">
        <f t="shared" ref="C35:F35" si="3">SUM(C29:C34)</f>
        <v>0</v>
      </c>
      <c r="D35" s="21">
        <f t="shared" si="3"/>
        <v>0</v>
      </c>
      <c r="E35" s="21">
        <f t="shared" si="3"/>
        <v>0</v>
      </c>
      <c r="F35" s="21">
        <f t="shared" si="3"/>
        <v>0</v>
      </c>
    </row>
  </sheetData>
  <mergeCells count="4">
    <mergeCell ref="A1:B1"/>
    <mergeCell ref="A10:B10"/>
    <mergeCell ref="A19:B19"/>
    <mergeCell ref="A28:B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01-03 hó</vt:lpstr>
      <vt:lpstr>04-06 hó</vt:lpstr>
      <vt:lpstr>07-09 hó</vt:lpstr>
      <vt:lpstr>10-12 hó </vt:lpstr>
      <vt:lpstr>I-IV. né összesen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GESZ  Vezetői</dc:creator>
  <cp:lastModifiedBy>GESZ  Vezetői</cp:lastModifiedBy>
  <cp:lastPrinted>2024-11-05T08:53:04Z</cp:lastPrinted>
  <dcterms:created xsi:type="dcterms:W3CDTF">2024-11-05T07:14:33Z</dcterms:created>
  <dcterms:modified xsi:type="dcterms:W3CDTF">2024-11-05T09:18:20Z</dcterms:modified>
</cp:coreProperties>
</file>